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kathy/Box Sync/!COVID-19/"/>
    </mc:Choice>
  </mc:AlternateContent>
  <xr:revisionPtr revIDLastSave="0" documentId="8_{B32BCCAA-BB52-C740-8A6A-B8C0F76E0587}" xr6:coauthVersionLast="45" xr6:coauthVersionMax="45" xr10:uidLastSave="{00000000-0000-0000-0000-000000000000}"/>
  <bookViews>
    <workbookView xWindow="0" yWindow="460" windowWidth="29500" windowHeight="19460" xr2:uid="{00000000-000D-0000-FFFF-FFFF00000000}"/>
  </bookViews>
  <sheets>
    <sheet name="Cash Flow Manager Weekly" sheetId="2" r:id="rId1"/>
    <sheet name="Cash Flow Manager Monthly" sheetId="4" r:id="rId2"/>
  </sheets>
  <definedNames>
    <definedName name="_xlnm.Print_Titles" localSheetId="1">'Cash Flow Manager Monthly'!$A:$B</definedName>
    <definedName name="_xlnm.Print_Titles" localSheetId="0">'Cash Flow Manager Weekly'!$A:$B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4" l="1"/>
  <c r="C32" i="4"/>
  <c r="E14" i="4"/>
  <c r="E18" i="4" s="1"/>
  <c r="E42" i="4" s="1"/>
  <c r="J25" i="4"/>
  <c r="I25" i="4"/>
  <c r="H25" i="4"/>
  <c r="G25" i="4"/>
  <c r="F25" i="4"/>
  <c r="E25" i="4"/>
  <c r="D25" i="4"/>
  <c r="C25" i="4"/>
  <c r="J18" i="4"/>
  <c r="H18" i="4"/>
  <c r="F18" i="4"/>
  <c r="D18" i="4"/>
  <c r="I17" i="4"/>
  <c r="I38" i="4" s="1"/>
  <c r="G17" i="4"/>
  <c r="G37" i="4" s="1"/>
  <c r="E17" i="4"/>
  <c r="C17" i="4"/>
  <c r="I14" i="4"/>
  <c r="G14" i="4"/>
  <c r="C14" i="4"/>
  <c r="C18" i="4" s="1"/>
  <c r="C42" i="4" s="1"/>
  <c r="Z18" i="2"/>
  <c r="X18" i="2"/>
  <c r="V18" i="2"/>
  <c r="T18" i="2"/>
  <c r="R18" i="2"/>
  <c r="P18" i="2"/>
  <c r="N18" i="2"/>
  <c r="L18" i="2"/>
  <c r="J18" i="2"/>
  <c r="H18" i="2"/>
  <c r="F18" i="2"/>
  <c r="D18" i="2"/>
  <c r="G18" i="4" l="1"/>
  <c r="G42" i="4" s="1"/>
  <c r="I18" i="4"/>
  <c r="I42" i="4" s="1"/>
  <c r="D61" i="4"/>
  <c r="C61" i="4"/>
  <c r="C66" i="4" s="1"/>
  <c r="G36" i="4"/>
  <c r="I37" i="4"/>
  <c r="I36" i="4"/>
  <c r="G38" i="4"/>
  <c r="F12" i="4" l="1"/>
  <c r="F61" i="4" s="1"/>
  <c r="D66" i="4"/>
  <c r="H12" i="4"/>
  <c r="H61" i="4" s="1"/>
  <c r="F66" i="4"/>
  <c r="E12" i="4"/>
  <c r="E61" i="4" s="1"/>
  <c r="G12" i="4" l="1"/>
  <c r="G61" i="4" s="1"/>
  <c r="E66" i="4"/>
  <c r="J12" i="4"/>
  <c r="J61" i="4" s="1"/>
  <c r="J66" i="4" s="1"/>
  <c r="H66" i="4"/>
  <c r="Y17" i="2"/>
  <c r="Y37" i="2" s="1"/>
  <c r="W17" i="2"/>
  <c r="U17" i="2"/>
  <c r="S17" i="2"/>
  <c r="Q17" i="2"/>
  <c r="O17" i="2"/>
  <c r="O36" i="2" s="1"/>
  <c r="M17" i="2"/>
  <c r="K17" i="2"/>
  <c r="I17" i="2"/>
  <c r="G17" i="2"/>
  <c r="E17" i="2"/>
  <c r="C17" i="2"/>
  <c r="F25" i="2"/>
  <c r="E25" i="2"/>
  <c r="I12" i="4" l="1"/>
  <c r="I61" i="4" s="1"/>
  <c r="I66" i="4" s="1"/>
  <c r="G66" i="4"/>
  <c r="E14" i="2"/>
  <c r="E18" i="2" s="1"/>
  <c r="E42" i="2" s="1"/>
  <c r="C14" i="2"/>
  <c r="G25" i="2"/>
  <c r="H25" i="2"/>
  <c r="J25" i="2"/>
  <c r="K25" i="2"/>
  <c r="L25" i="2"/>
  <c r="N25" i="2"/>
  <c r="O25" i="2"/>
  <c r="P25" i="2"/>
  <c r="R25" i="2"/>
  <c r="S25" i="2"/>
  <c r="T25" i="2"/>
  <c r="V25" i="2"/>
  <c r="W25" i="2"/>
  <c r="X25" i="2"/>
  <c r="Z25" i="2"/>
  <c r="C25" i="2"/>
  <c r="D25" i="2"/>
  <c r="D61" i="2" s="1"/>
  <c r="D66" i="2" s="1"/>
  <c r="C61" i="2" l="1"/>
  <c r="C66" i="2" s="1"/>
  <c r="C18" i="2"/>
  <c r="C42" i="2" s="1"/>
  <c r="F12" i="2"/>
  <c r="F61" i="2" s="1"/>
  <c r="F66" i="2" s="1"/>
  <c r="U32" i="2"/>
  <c r="M32" i="2"/>
  <c r="E32" i="2"/>
  <c r="E38" i="2"/>
  <c r="Y21" i="2"/>
  <c r="Y25" i="2" s="1"/>
  <c r="U21" i="2"/>
  <c r="U25" i="2" s="1"/>
  <c r="Q21" i="2"/>
  <c r="Q25" i="2" s="1"/>
  <c r="M21" i="2"/>
  <c r="M25" i="2" s="1"/>
  <c r="I21" i="2"/>
  <c r="I25" i="2" s="1"/>
  <c r="Y14" i="2"/>
  <c r="Y18" i="2" s="1"/>
  <c r="Y42" i="2" s="1"/>
  <c r="W14" i="2"/>
  <c r="W18" i="2" s="1"/>
  <c r="W42" i="2" s="1"/>
  <c r="U14" i="2"/>
  <c r="U18" i="2" s="1"/>
  <c r="U42" i="2" s="1"/>
  <c r="S14" i="2"/>
  <c r="S18" i="2" s="1"/>
  <c r="S42" i="2" s="1"/>
  <c r="Q14" i="2"/>
  <c r="Q18" i="2" s="1"/>
  <c r="Q42" i="2" s="1"/>
  <c r="O14" i="2"/>
  <c r="O18" i="2" s="1"/>
  <c r="O42" i="2" s="1"/>
  <c r="M14" i="2"/>
  <c r="M18" i="2" s="1"/>
  <c r="M42" i="2" s="1"/>
  <c r="K14" i="2"/>
  <c r="K18" i="2" s="1"/>
  <c r="K42" i="2" s="1"/>
  <c r="I14" i="2"/>
  <c r="I18" i="2" s="1"/>
  <c r="I42" i="2" s="1"/>
  <c r="G14" i="2"/>
  <c r="G18" i="2" s="1"/>
  <c r="G42" i="2" s="1"/>
  <c r="H12" i="2" l="1"/>
  <c r="H61" i="2" s="1"/>
  <c r="H66" i="2" s="1"/>
  <c r="E12" i="2"/>
  <c r="E61" i="2" s="1"/>
  <c r="E66" i="2" s="1"/>
  <c r="J12" i="2" l="1"/>
  <c r="J61" i="2" s="1"/>
  <c r="J66" i="2" s="1"/>
  <c r="G12" i="2"/>
  <c r="L12" i="2" l="1"/>
  <c r="L61" i="2" s="1"/>
  <c r="L66" i="2" s="1"/>
  <c r="N12" i="2" l="1"/>
  <c r="N61" i="2" s="1"/>
  <c r="N66" i="2" s="1"/>
  <c r="P12" i="2" l="1"/>
  <c r="P61" i="2" s="1"/>
  <c r="P66" i="2" s="1"/>
  <c r="R12" i="2" l="1"/>
  <c r="R61" i="2" s="1"/>
  <c r="R66" i="2" s="1"/>
  <c r="T12" i="2" l="1"/>
  <c r="T61" i="2" s="1"/>
  <c r="T66" i="2" s="1"/>
  <c r="V12" i="2" l="1"/>
  <c r="V61" i="2" l="1"/>
  <c r="O38" i="2"/>
  <c r="S38" i="2"/>
  <c r="Y38" i="2"/>
  <c r="W38" i="2"/>
  <c r="Q38" i="2"/>
  <c r="U38" i="2"/>
  <c r="W37" i="2"/>
  <c r="Q37" i="2"/>
  <c r="O37" i="2"/>
  <c r="U37" i="2"/>
  <c r="S37" i="2"/>
  <c r="S36" i="2"/>
  <c r="G61" i="2"/>
  <c r="Q36" i="2"/>
  <c r="W36" i="2"/>
  <c r="Y36" i="2"/>
  <c r="U36" i="2"/>
  <c r="X12" i="2" l="1"/>
  <c r="X61" i="2" s="1"/>
  <c r="V66" i="2"/>
  <c r="I12" i="2"/>
  <c r="I61" i="2" s="1"/>
  <c r="G66" i="2"/>
  <c r="Z12" i="2" l="1"/>
  <c r="Z61" i="2" s="1"/>
  <c r="Z66" i="2" s="1"/>
  <c r="X66" i="2"/>
  <c r="K12" i="2"/>
  <c r="K61" i="2" s="1"/>
  <c r="I66" i="2"/>
  <c r="M12" i="2" l="1"/>
  <c r="M61" i="2" s="1"/>
  <c r="K66" i="2"/>
  <c r="O12" i="2" l="1"/>
  <c r="O61" i="2" s="1"/>
  <c r="M66" i="2"/>
  <c r="Q12" i="2" l="1"/>
  <c r="Q61" i="2" s="1"/>
  <c r="O66" i="2"/>
  <c r="S12" i="2" l="1"/>
  <c r="S61" i="2" s="1"/>
  <c r="Q66" i="2"/>
  <c r="U12" i="2" l="1"/>
  <c r="U61" i="2" s="1"/>
  <c r="S66" i="2"/>
  <c r="W12" i="2" l="1"/>
  <c r="W61" i="2" s="1"/>
  <c r="U66" i="2"/>
  <c r="Y12" i="2" l="1"/>
  <c r="Y61" i="2" s="1"/>
  <c r="Y66" i="2" s="1"/>
  <c r="W6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Brett LeMmon</author>
  </authors>
  <commentList>
    <comment ref="C4" authorId="0" shapeId="0" xr:uid="{00000000-0006-0000-0000-000001000000}">
      <text>
        <r>
          <rPr>
            <b/>
            <sz val="9"/>
            <color indexed="81"/>
            <rFont val="Tahoma"/>
            <family val="2"/>
          </rPr>
          <t>Brett LeMmon:</t>
        </r>
        <r>
          <rPr>
            <sz val="9"/>
            <color indexed="81"/>
            <rFont val="Tahoma"/>
            <family val="2"/>
          </rPr>
          <t xml:space="preserve">
Step 4</t>
        </r>
      </text>
    </comment>
    <comment ref="C7" authorId="0" shapeId="0" xr:uid="{00000000-0006-0000-0000-000002000000}">
      <text>
        <r>
          <rPr>
            <b/>
            <sz val="9"/>
            <color rgb="FF000000"/>
            <rFont val="Tahoma"/>
            <family val="2"/>
          </rPr>
          <t>Brett LeMmon:</t>
        </r>
        <r>
          <rPr>
            <sz val="9"/>
            <color rgb="FF000000"/>
            <rFont val="Tahoma"/>
            <family val="2"/>
          </rPr>
          <t xml:space="preserve">
</t>
        </r>
        <r>
          <rPr>
            <sz val="9"/>
            <color rgb="FF000000"/>
            <rFont val="Tahoma"/>
            <family val="2"/>
          </rPr>
          <t>Step 5</t>
        </r>
      </text>
    </comment>
    <comment ref="C12" authorId="0" shapeId="0" xr:uid="{00000000-0006-0000-0000-000003000000}">
      <text>
        <r>
          <rPr>
            <b/>
            <sz val="9"/>
            <color indexed="81"/>
            <rFont val="Tahoma"/>
            <family val="2"/>
          </rPr>
          <t>Brett LeMmon:</t>
        </r>
        <r>
          <rPr>
            <sz val="9"/>
            <color indexed="81"/>
            <rFont val="Tahoma"/>
            <family val="2"/>
          </rPr>
          <t xml:space="preserve">
Step 4</t>
        </r>
      </text>
    </comment>
    <comment ref="O36" authorId="0" shapeId="0" xr:uid="{00000000-0006-0000-0000-000004000000}">
      <text>
        <r>
          <rPr>
            <b/>
            <sz val="9"/>
            <color indexed="81"/>
            <rFont val="Tahoma"/>
            <family val="2"/>
          </rPr>
          <t>Brett LeMmon:</t>
        </r>
        <r>
          <rPr>
            <sz val="9"/>
            <color indexed="81"/>
            <rFont val="Tahoma"/>
            <family val="2"/>
          </rPr>
          <t xml:space="preserve">
Bills from prior month start coming due. Report as expense in the week prior month cc expenses come due. You may have extra flexibility to push this out even further depending on your banks relief efforts.
</t>
        </r>
      </text>
    </comment>
    <comment ref="E63" authorId="0" shapeId="0" xr:uid="{00000000-0006-0000-0000-000005000000}">
      <text>
        <r>
          <rPr>
            <b/>
            <sz val="9"/>
            <color indexed="81"/>
            <rFont val="Tahoma"/>
            <family val="2"/>
          </rPr>
          <t>Brett LeMmon:</t>
        </r>
        <r>
          <rPr>
            <sz val="9"/>
            <color indexed="81"/>
            <rFont val="Tahoma"/>
            <family val="2"/>
          </rPr>
          <t xml:space="preserve">
Refer to additional guidance in email and instruction 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Brett LeMmon</author>
  </authors>
  <commentList>
    <comment ref="C4" authorId="0" shapeId="0" xr:uid="{00000000-0006-0000-0100-000001000000}">
      <text>
        <r>
          <rPr>
            <b/>
            <sz val="9"/>
            <color indexed="81"/>
            <rFont val="Tahoma"/>
            <family val="2"/>
          </rPr>
          <t>Brett LeMmon:</t>
        </r>
        <r>
          <rPr>
            <sz val="9"/>
            <color indexed="81"/>
            <rFont val="Tahoma"/>
            <family val="2"/>
          </rPr>
          <t xml:space="preserve">
Step 4</t>
        </r>
      </text>
    </comment>
    <comment ref="C7" authorId="0" shapeId="0" xr:uid="{00000000-0006-0000-0100-000002000000}">
      <text>
        <r>
          <rPr>
            <b/>
            <sz val="9"/>
            <color indexed="81"/>
            <rFont val="Tahoma"/>
            <family val="2"/>
          </rPr>
          <t>Brett LeMmon:</t>
        </r>
        <r>
          <rPr>
            <sz val="9"/>
            <color indexed="81"/>
            <rFont val="Tahoma"/>
            <family val="2"/>
          </rPr>
          <t xml:space="preserve">
Step 5</t>
        </r>
      </text>
    </comment>
    <comment ref="C12" authorId="0" shapeId="0" xr:uid="{00000000-0006-0000-0100-000003000000}">
      <text>
        <r>
          <rPr>
            <b/>
            <sz val="9"/>
            <color indexed="81"/>
            <rFont val="Tahoma"/>
            <family val="2"/>
          </rPr>
          <t>Brett LeMmon:</t>
        </r>
        <r>
          <rPr>
            <sz val="9"/>
            <color indexed="81"/>
            <rFont val="Tahoma"/>
            <family val="2"/>
          </rPr>
          <t xml:space="preserve">
Step 4</t>
        </r>
      </text>
    </comment>
    <comment ref="E63" authorId="0" shapeId="0" xr:uid="{00000000-0006-0000-0100-000004000000}">
      <text>
        <r>
          <rPr>
            <b/>
            <sz val="9"/>
            <color indexed="81"/>
            <rFont val="Tahoma"/>
            <family val="2"/>
          </rPr>
          <t>Brett LeMmon:</t>
        </r>
        <r>
          <rPr>
            <sz val="9"/>
            <color indexed="81"/>
            <rFont val="Tahoma"/>
            <family val="2"/>
          </rPr>
          <t xml:space="preserve">
Refer to additional guidance in email and instruction sheet</t>
        </r>
      </text>
    </comment>
  </commentList>
</comments>
</file>

<file path=xl/sharedStrings.xml><?xml version="1.0" encoding="utf-8"?>
<sst xmlns="http://schemas.openxmlformats.org/spreadsheetml/2006/main" count="175" uniqueCount="90">
  <si>
    <t>Accounts Receivable Balance</t>
  </si>
  <si>
    <t>Beginning Cash</t>
  </si>
  <si>
    <t>Week 1</t>
  </si>
  <si>
    <t>Projected</t>
  </si>
  <si>
    <t>Actual</t>
  </si>
  <si>
    <t>Total Collections</t>
  </si>
  <si>
    <t>Health Insurance</t>
  </si>
  <si>
    <t>Payroll Taxes</t>
  </si>
  <si>
    <t>Rent</t>
  </si>
  <si>
    <t>Utilities</t>
  </si>
  <si>
    <t>Loans</t>
  </si>
  <si>
    <t>Loan 1</t>
  </si>
  <si>
    <t>Loan 2</t>
  </si>
  <si>
    <t>Loan 3</t>
  </si>
  <si>
    <t>Loan 4</t>
  </si>
  <si>
    <t>Loan 5</t>
  </si>
  <si>
    <t>Lab</t>
  </si>
  <si>
    <t>Office Supplies</t>
  </si>
  <si>
    <t>Telephone</t>
  </si>
  <si>
    <t>Liability Insurance</t>
  </si>
  <si>
    <t>Other</t>
  </si>
  <si>
    <t>Dr. Draw</t>
  </si>
  <si>
    <t>Week 2</t>
  </si>
  <si>
    <t>% Collected of AR</t>
  </si>
  <si>
    <t>Other Revenue</t>
  </si>
  <si>
    <t>Week 3</t>
  </si>
  <si>
    <t>Week 4</t>
  </si>
  <si>
    <t>Week 5</t>
  </si>
  <si>
    <t>Week 6</t>
  </si>
  <si>
    <t>Week 7</t>
  </si>
  <si>
    <t>Week 8</t>
  </si>
  <si>
    <t>Week 9</t>
  </si>
  <si>
    <t>Week 10</t>
  </si>
  <si>
    <t>Week 11</t>
  </si>
  <si>
    <t>Week 12</t>
  </si>
  <si>
    <t>Weekly Cash Flow Manager</t>
  </si>
  <si>
    <t>Employee Compensation:</t>
  </si>
  <si>
    <t>Salary-Office Staff</t>
  </si>
  <si>
    <t>Retirement Contribution</t>
  </si>
  <si>
    <t>Fixed Occupancy Expenses:</t>
  </si>
  <si>
    <t>Taxes &amp; Licenses</t>
  </si>
  <si>
    <t>Computer Expense</t>
  </si>
  <si>
    <t>Bank Charges/Merchant</t>
  </si>
  <si>
    <t>Variable Expenses:</t>
  </si>
  <si>
    <t>Other Expenses/Vendor Invoices:</t>
  </si>
  <si>
    <t>Marketing/Advertising</t>
  </si>
  <si>
    <t>Payroll Processing</t>
  </si>
  <si>
    <t>Dues &amp; Subscriptions</t>
  </si>
  <si>
    <t>Accounting-TD</t>
  </si>
  <si>
    <t>Salary-Doctor (payroll)</t>
  </si>
  <si>
    <t>*Column B Notes - Please refer to the notes in the Cash Flow Manager instructions for additional detail</t>
  </si>
  <si>
    <t>Note*</t>
  </si>
  <si>
    <t>Ending Cash Surplus (Deficit)</t>
  </si>
  <si>
    <t>Payroll Credits</t>
  </si>
  <si>
    <t>Outside Lending</t>
  </si>
  <si>
    <t>Personal Contributions</t>
  </si>
  <si>
    <t>Monthly Cash Flow Manager</t>
  </si>
  <si>
    <t>Month 1</t>
  </si>
  <si>
    <t>Month 2</t>
  </si>
  <si>
    <t>Month 3</t>
  </si>
  <si>
    <t>AR Collections</t>
  </si>
  <si>
    <t>Days Open</t>
  </si>
  <si>
    <t>Daily Collection Goal</t>
  </si>
  <si>
    <t>New Collections</t>
  </si>
  <si>
    <t>March 23-29</t>
  </si>
  <si>
    <t xml:space="preserve">March 30 - April 5 </t>
  </si>
  <si>
    <t>*Based on Thomas Doll Averages. Modify if your</t>
  </si>
  <si>
    <t>percentages are substantially different</t>
  </si>
  <si>
    <t>March</t>
  </si>
  <si>
    <t>April</t>
  </si>
  <si>
    <t>May</t>
  </si>
  <si>
    <t>June</t>
  </si>
  <si>
    <t>Month 4</t>
  </si>
  <si>
    <t>*Gray shaded cells are calculated</t>
  </si>
  <si>
    <t>Net Ending Cash</t>
  </si>
  <si>
    <t>April 6-12</t>
  </si>
  <si>
    <t>April 13-19</t>
  </si>
  <si>
    <t>April 20-26</t>
  </si>
  <si>
    <t>April 27-May 3</t>
  </si>
  <si>
    <t>May 4-10</t>
  </si>
  <si>
    <t>May 11-17</t>
  </si>
  <si>
    <t>May 18-24</t>
  </si>
  <si>
    <t>May 25-31</t>
  </si>
  <si>
    <t>June 1-7</t>
  </si>
  <si>
    <t>June 8-14</t>
  </si>
  <si>
    <t>Conservative estimate. Adjust to lower percentage based on your average merchant fee %</t>
  </si>
  <si>
    <t>Salary-Employed Physicians</t>
  </si>
  <si>
    <t>Vaccine</t>
  </si>
  <si>
    <t>Salary- Professional Staff</t>
  </si>
  <si>
    <t>Salary-Professional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</si>
</sst>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9"/>
      <color rgb="FF000000"/>
      <name val="Tahoma"/>
      <family val="2"/>
    </font>
    <font>
      <sz val="9"/>
      <color rgb="FF000000"/>
      <name val="Tahoma"/>
      <family val="2"/>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0" borderId="0" xfId="0" applyFont="1"/>
    <xf numFmtId="0" fontId="2" fillId="0" borderId="1" xfId="0" applyFont="1" applyBorder="1"/>
    <xf numFmtId="0" fontId="0" fillId="0" borderId="5" xfId="0" applyBorder="1"/>
    <xf numFmtId="0" fontId="0" fillId="0" borderId="8" xfId="0" applyBorder="1"/>
    <xf numFmtId="0" fontId="2" fillId="0" borderId="4" xfId="0" applyFont="1" applyBorder="1"/>
    <xf numFmtId="0" fontId="2" fillId="0" borderId="6" xfId="0" applyFont="1" applyBorder="1"/>
    <xf numFmtId="0" fontId="2" fillId="0" borderId="9" xfId="0" applyFont="1" applyBorder="1"/>
    <xf numFmtId="0" fontId="2" fillId="0" borderId="4" xfId="0" applyFont="1" applyBorder="1" applyAlignment="1">
      <alignment horizontal="centerContinuous"/>
    </xf>
    <xf numFmtId="0" fontId="2" fillId="0" borderId="5" xfId="0" applyFont="1" applyBorder="1" applyAlignment="1">
      <alignment horizontal="centerContinuous"/>
    </xf>
    <xf numFmtId="0" fontId="2" fillId="0" borderId="6" xfId="0" applyFont="1" applyBorder="1" applyAlignment="1">
      <alignment horizontal="center"/>
    </xf>
    <xf numFmtId="0" fontId="2" fillId="0" borderId="8" xfId="0" applyFont="1" applyBorder="1" applyAlignment="1">
      <alignment horizontal="center"/>
    </xf>
    <xf numFmtId="0" fontId="2" fillId="0" borderId="3" xfId="0" applyFont="1" applyBorder="1"/>
    <xf numFmtId="9" fontId="0" fillId="0" borderId="4" xfId="2" applyFont="1" applyBorder="1"/>
    <xf numFmtId="9" fontId="0" fillId="0" borderId="6" xfId="2" applyFont="1" applyBorder="1"/>
    <xf numFmtId="43" fontId="2" fillId="2" borderId="3" xfId="1" applyFont="1" applyFill="1" applyBorder="1"/>
    <xf numFmtId="0" fontId="2" fillId="0" borderId="9" xfId="0" applyFont="1" applyBorder="1" applyAlignment="1">
      <alignment horizontal="left" indent="1"/>
    </xf>
    <xf numFmtId="0" fontId="2" fillId="0" borderId="9" xfId="0" applyFont="1" applyBorder="1" applyAlignment="1">
      <alignment horizontal="left"/>
    </xf>
    <xf numFmtId="0" fontId="2" fillId="0" borderId="0" xfId="0" applyFont="1" applyBorder="1"/>
    <xf numFmtId="43" fontId="2" fillId="0" borderId="0" xfId="1" applyFont="1" applyFill="1" applyBorder="1"/>
    <xf numFmtId="0" fontId="0" fillId="3" borderId="12" xfId="0" applyFill="1" applyBorder="1"/>
    <xf numFmtId="0" fontId="0" fillId="3" borderId="13" xfId="0" applyFill="1" applyBorder="1"/>
    <xf numFmtId="0" fontId="0" fillId="3" borderId="14" xfId="0" applyFill="1" applyBorder="1"/>
    <xf numFmtId="0" fontId="2" fillId="3" borderId="12" xfId="0" applyFont="1" applyFill="1" applyBorder="1"/>
    <xf numFmtId="0" fontId="2" fillId="3" borderId="13" xfId="0" applyFont="1" applyFill="1" applyBorder="1"/>
    <xf numFmtId="0" fontId="2" fillId="3" borderId="11" xfId="0" applyFont="1" applyFill="1" applyBorder="1"/>
    <xf numFmtId="9" fontId="0" fillId="0" borderId="7" xfId="2" applyFont="1" applyBorder="1"/>
    <xf numFmtId="0" fontId="2" fillId="0" borderId="0" xfId="0" applyFont="1" applyFill="1" applyBorder="1"/>
    <xf numFmtId="0" fontId="0" fillId="0" borderId="2" xfId="0" applyFill="1" applyBorder="1"/>
    <xf numFmtId="0" fontId="2" fillId="0" borderId="14" xfId="0" applyFont="1" applyBorder="1" applyAlignment="1">
      <alignment horizontal="left"/>
    </xf>
    <xf numFmtId="0" fontId="2" fillId="0" borderId="14" xfId="0" applyFont="1" applyBorder="1" applyAlignment="1">
      <alignment horizontal="left" indent="1"/>
    </xf>
    <xf numFmtId="0" fontId="0" fillId="3" borderId="15" xfId="0" applyFill="1" applyBorder="1"/>
    <xf numFmtId="10" fontId="0" fillId="3" borderId="0" xfId="2" applyNumberFormat="1" applyFont="1" applyFill="1"/>
    <xf numFmtId="10" fontId="0" fillId="3" borderId="0" xfId="0" applyNumberFormat="1" applyFill="1"/>
    <xf numFmtId="0" fontId="2" fillId="3" borderId="1" xfId="0" applyFont="1" applyFill="1" applyBorder="1"/>
    <xf numFmtId="0" fontId="0" fillId="0" borderId="9" xfId="0" applyBorder="1"/>
    <xf numFmtId="0" fontId="2" fillId="3" borderId="5" xfId="0" applyFont="1" applyFill="1" applyBorder="1"/>
    <xf numFmtId="0" fontId="2" fillId="3" borderId="10" xfId="0" applyFont="1" applyFill="1" applyBorder="1"/>
    <xf numFmtId="0" fontId="2" fillId="3" borderId="20" xfId="0" applyFont="1" applyFill="1" applyBorder="1"/>
    <xf numFmtId="0" fontId="2" fillId="0" borderId="12" xfId="0" applyFont="1" applyBorder="1"/>
    <xf numFmtId="0" fontId="2" fillId="0" borderId="14" xfId="0" applyFont="1" applyBorder="1"/>
    <xf numFmtId="0" fontId="2" fillId="3" borderId="24" xfId="0" applyFont="1" applyFill="1" applyBorder="1"/>
    <xf numFmtId="10" fontId="0" fillId="2" borderId="0" xfId="2" applyNumberFormat="1" applyFont="1" applyFill="1"/>
    <xf numFmtId="10" fontId="0" fillId="2" borderId="0" xfId="0" applyNumberFormat="1" applyFill="1"/>
    <xf numFmtId="164" fontId="2" fillId="2" borderId="1" xfId="1" applyNumberFormat="1" applyFont="1" applyFill="1" applyBorder="1"/>
    <xf numFmtId="164" fontId="2" fillId="2" borderId="3" xfId="1" applyNumberFormat="1" applyFont="1" applyFill="1" applyBorder="1"/>
    <xf numFmtId="164" fontId="2" fillId="3" borderId="1" xfId="1" applyNumberFormat="1" applyFont="1" applyFill="1" applyBorder="1"/>
    <xf numFmtId="164" fontId="2" fillId="3" borderId="3" xfId="1" applyNumberFormat="1" applyFont="1" applyFill="1" applyBorder="1"/>
    <xf numFmtId="164" fontId="0" fillId="0" borderId="9" xfId="1" applyNumberFormat="1" applyFont="1" applyBorder="1"/>
    <xf numFmtId="164" fontId="0" fillId="0" borderId="10" xfId="1" applyNumberFormat="1" applyFont="1" applyBorder="1"/>
    <xf numFmtId="164" fontId="0" fillId="0" borderId="5" xfId="1" applyNumberFormat="1" applyFont="1" applyBorder="1"/>
    <xf numFmtId="164" fontId="0" fillId="0" borderId="0" xfId="1" applyNumberFormat="1" applyFont="1" applyBorder="1"/>
    <xf numFmtId="164" fontId="0" fillId="0" borderId="9" xfId="1" applyNumberFormat="1" applyFont="1" applyFill="1" applyBorder="1"/>
    <xf numFmtId="164" fontId="0" fillId="0" borderId="10" xfId="1" applyNumberFormat="1" applyFont="1" applyFill="1" applyBorder="1"/>
    <xf numFmtId="164" fontId="0" fillId="0" borderId="0" xfId="1" applyNumberFormat="1" applyFont="1" applyFill="1" applyBorder="1"/>
    <xf numFmtId="164" fontId="0" fillId="3" borderId="18" xfId="1" applyNumberFormat="1" applyFont="1" applyFill="1" applyBorder="1"/>
    <xf numFmtId="164" fontId="0" fillId="3" borderId="0" xfId="1" applyNumberFormat="1" applyFont="1" applyFill="1" applyBorder="1"/>
    <xf numFmtId="164" fontId="0" fillId="3" borderId="10" xfId="1" applyNumberFormat="1" applyFont="1" applyFill="1" applyBorder="1"/>
    <xf numFmtId="164" fontId="0" fillId="3" borderId="21" xfId="1" applyNumberFormat="1" applyFont="1" applyFill="1" applyBorder="1"/>
    <xf numFmtId="164" fontId="0" fillId="3" borderId="16" xfId="1" applyNumberFormat="1" applyFont="1" applyFill="1" applyBorder="1"/>
    <xf numFmtId="164" fontId="0" fillId="3" borderId="17" xfId="1" applyNumberFormat="1" applyFont="1" applyFill="1" applyBorder="1"/>
    <xf numFmtId="164" fontId="0" fillId="3" borderId="22" xfId="1" applyNumberFormat="1" applyFont="1" applyFill="1" applyBorder="1"/>
    <xf numFmtId="164" fontId="0" fillId="3" borderId="9" xfId="1" applyNumberFormat="1" applyFont="1" applyFill="1" applyBorder="1"/>
    <xf numFmtId="164" fontId="2" fillId="3" borderId="2" xfId="1" applyNumberFormat="1" applyFont="1" applyFill="1" applyBorder="1"/>
    <xf numFmtId="164" fontId="2" fillId="0" borderId="0" xfId="1" applyNumberFormat="1" applyFont="1" applyBorder="1"/>
    <xf numFmtId="164" fontId="2" fillId="0" borderId="5" xfId="1" applyNumberFormat="1" applyFont="1" applyBorder="1"/>
    <xf numFmtId="164" fontId="2" fillId="0" borderId="10" xfId="1" applyNumberFormat="1" applyFont="1" applyBorder="1"/>
    <xf numFmtId="164" fontId="2" fillId="0" borderId="23" xfId="1" applyNumberFormat="1" applyFont="1" applyBorder="1"/>
    <xf numFmtId="164" fontId="2" fillId="4" borderId="0" xfId="1" applyNumberFormat="1" applyFont="1" applyFill="1" applyBorder="1"/>
    <xf numFmtId="164" fontId="2" fillId="4" borderId="10" xfId="1" applyNumberFormat="1" applyFont="1" applyFill="1" applyBorder="1"/>
    <xf numFmtId="164" fontId="2" fillId="3" borderId="19" xfId="1" applyNumberFormat="1" applyFont="1" applyFill="1" applyBorder="1"/>
    <xf numFmtId="164" fontId="2" fillId="3" borderId="20" xfId="1" applyNumberFormat="1" applyFont="1" applyFill="1" applyBorder="1"/>
    <xf numFmtId="164" fontId="2" fillId="0" borderId="0" xfId="1" applyNumberFormat="1" applyFont="1" applyFill="1" applyBorder="1"/>
    <xf numFmtId="0" fontId="2" fillId="0" borderId="7"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8"/>
  <sheetViews>
    <sheetView tabSelected="1" zoomScale="85" zoomScaleNormal="85" zoomScalePageLayoutView="130" workbookViewId="0">
      <pane xSplit="1" ySplit="12" topLeftCell="B17" activePane="bottomRight" state="frozen"/>
      <selection pane="topRight" activeCell="B1" sqref="B1"/>
      <selection pane="bottomLeft" activeCell="A13" sqref="A13"/>
      <selection pane="bottomRight" activeCell="A50" sqref="A50"/>
    </sheetView>
  </sheetViews>
  <sheetFormatPr baseColWidth="10" defaultColWidth="8.83203125" defaultRowHeight="15" x14ac:dyDescent="0.2"/>
  <cols>
    <col min="1" max="1" width="24.83203125" customWidth="1"/>
    <col min="2" max="2" width="6.5" customWidth="1"/>
    <col min="3" max="26" width="12.6640625" customWidth="1"/>
  </cols>
  <sheetData>
    <row r="1" spans="1:26" x14ac:dyDescent="0.2">
      <c r="A1" s="1" t="s">
        <v>35</v>
      </c>
      <c r="B1" s="1"/>
    </row>
    <row r="2" spans="1:26" x14ac:dyDescent="0.2">
      <c r="A2" s="1" t="s">
        <v>73</v>
      </c>
    </row>
    <row r="3" spans="1:26" ht="16" thickBot="1" x14ac:dyDescent="0.25"/>
    <row r="4" spans="1:26" ht="16" thickBot="1" x14ac:dyDescent="0.25">
      <c r="A4" s="2" t="s">
        <v>0</v>
      </c>
      <c r="B4" s="12"/>
      <c r="C4" s="15">
        <v>150000</v>
      </c>
    </row>
    <row r="5" spans="1:26" x14ac:dyDescent="0.2">
      <c r="A5" s="1"/>
      <c r="B5" s="18"/>
      <c r="C5" s="19"/>
    </row>
    <row r="6" spans="1:26" ht="16" thickBot="1" x14ac:dyDescent="0.25">
      <c r="C6" s="73" t="s">
        <v>64</v>
      </c>
      <c r="D6" s="73"/>
      <c r="E6" s="73" t="s">
        <v>65</v>
      </c>
      <c r="F6" s="73"/>
      <c r="G6" s="73" t="s">
        <v>75</v>
      </c>
      <c r="H6" s="73"/>
      <c r="I6" s="73" t="s">
        <v>76</v>
      </c>
      <c r="J6" s="73"/>
      <c r="K6" s="73" t="s">
        <v>77</v>
      </c>
      <c r="L6" s="73"/>
      <c r="M6" s="73" t="s">
        <v>78</v>
      </c>
      <c r="N6" s="73"/>
      <c r="O6" s="73" t="s">
        <v>79</v>
      </c>
      <c r="P6" s="73"/>
      <c r="Q6" s="73" t="s">
        <v>80</v>
      </c>
      <c r="R6" s="73"/>
      <c r="S6" s="73" t="s">
        <v>81</v>
      </c>
      <c r="T6" s="73"/>
      <c r="U6" s="73" t="s">
        <v>82</v>
      </c>
      <c r="V6" s="73"/>
      <c r="W6" s="73" t="s">
        <v>83</v>
      </c>
      <c r="X6" s="73"/>
      <c r="Y6" s="73" t="s">
        <v>84</v>
      </c>
      <c r="Z6" s="73"/>
    </row>
    <row r="7" spans="1:26" x14ac:dyDescent="0.2">
      <c r="A7" s="5" t="s">
        <v>23</v>
      </c>
      <c r="B7" s="20">
        <v>1</v>
      </c>
      <c r="C7" s="13">
        <v>0.25</v>
      </c>
      <c r="D7" s="3"/>
      <c r="E7" s="13">
        <v>0.25</v>
      </c>
      <c r="F7" s="3"/>
      <c r="G7" s="13">
        <v>0.1</v>
      </c>
      <c r="H7" s="3"/>
      <c r="I7" s="13">
        <v>0.1</v>
      </c>
      <c r="J7" s="3"/>
      <c r="K7" s="13">
        <v>0.05</v>
      </c>
      <c r="L7" s="3"/>
      <c r="M7" s="13">
        <v>0</v>
      </c>
      <c r="N7" s="3"/>
      <c r="O7" s="13">
        <v>0</v>
      </c>
      <c r="P7" s="3"/>
      <c r="Q7" s="13">
        <v>0</v>
      </c>
      <c r="R7" s="3"/>
      <c r="S7" s="13">
        <v>0</v>
      </c>
      <c r="T7" s="3"/>
      <c r="U7" s="13">
        <v>0</v>
      </c>
      <c r="V7" s="3"/>
      <c r="W7" s="13">
        <v>0</v>
      </c>
      <c r="X7" s="3"/>
      <c r="Y7" s="13">
        <v>0</v>
      </c>
      <c r="Z7" s="3"/>
    </row>
    <row r="8" spans="1:26" ht="16" thickBot="1" x14ac:dyDescent="0.25">
      <c r="A8" s="6" t="s">
        <v>24</v>
      </c>
      <c r="B8" s="21"/>
      <c r="C8" s="14"/>
      <c r="D8" s="4"/>
      <c r="E8" s="14"/>
      <c r="F8" s="4"/>
      <c r="G8" s="14"/>
      <c r="H8" s="4"/>
      <c r="I8" s="14"/>
      <c r="J8" s="4"/>
      <c r="K8" s="14"/>
      <c r="L8" s="4"/>
      <c r="M8" s="14"/>
      <c r="N8" s="4"/>
      <c r="O8" s="14"/>
      <c r="P8" s="4"/>
      <c r="Q8" s="14"/>
      <c r="R8" s="4"/>
      <c r="S8" s="14"/>
      <c r="T8" s="4"/>
      <c r="U8" s="14"/>
      <c r="V8" s="4"/>
      <c r="W8" s="14"/>
      <c r="X8" s="4"/>
      <c r="Y8" s="14"/>
      <c r="Z8" s="4"/>
    </row>
    <row r="9" spans="1:26" ht="16" thickBot="1" x14ac:dyDescent="0.25">
      <c r="A9" s="2"/>
      <c r="B9" s="28"/>
      <c r="C9" s="26"/>
      <c r="D9" s="4"/>
      <c r="E9" s="14"/>
      <c r="F9" s="4"/>
      <c r="G9" s="14"/>
      <c r="H9" s="4"/>
      <c r="I9" s="14"/>
      <c r="J9" s="4"/>
      <c r="K9" s="14"/>
      <c r="L9" s="4"/>
      <c r="M9" s="14"/>
      <c r="N9" s="4"/>
      <c r="O9" s="14"/>
      <c r="P9" s="4"/>
      <c r="Q9" s="14"/>
      <c r="R9" s="4"/>
      <c r="S9" s="14"/>
      <c r="T9" s="4"/>
      <c r="U9" s="14"/>
      <c r="V9" s="4"/>
      <c r="W9" s="14"/>
      <c r="X9" s="4"/>
      <c r="Y9" s="14"/>
      <c r="Z9" s="4"/>
    </row>
    <row r="10" spans="1:26" x14ac:dyDescent="0.2">
      <c r="A10" s="5"/>
      <c r="B10" s="23"/>
      <c r="C10" s="8" t="s">
        <v>2</v>
      </c>
      <c r="D10" s="9"/>
      <c r="E10" s="8" t="s">
        <v>22</v>
      </c>
      <c r="F10" s="9"/>
      <c r="G10" s="8" t="s">
        <v>25</v>
      </c>
      <c r="H10" s="9"/>
      <c r="I10" s="8" t="s">
        <v>26</v>
      </c>
      <c r="J10" s="9"/>
      <c r="K10" s="8" t="s">
        <v>27</v>
      </c>
      <c r="L10" s="9"/>
      <c r="M10" s="8" t="s">
        <v>28</v>
      </c>
      <c r="N10" s="9"/>
      <c r="O10" s="8" t="s">
        <v>29</v>
      </c>
      <c r="P10" s="9"/>
      <c r="Q10" s="8" t="s">
        <v>30</v>
      </c>
      <c r="R10" s="9"/>
      <c r="S10" s="8" t="s">
        <v>31</v>
      </c>
      <c r="T10" s="9"/>
      <c r="U10" s="8" t="s">
        <v>32</v>
      </c>
      <c r="V10" s="9"/>
      <c r="W10" s="8" t="s">
        <v>33</v>
      </c>
      <c r="X10" s="9"/>
      <c r="Y10" s="8" t="s">
        <v>34</v>
      </c>
      <c r="Z10" s="9"/>
    </row>
    <row r="11" spans="1:26" ht="16" thickBot="1" x14ac:dyDescent="0.25">
      <c r="A11" s="6"/>
      <c r="B11" s="24" t="s">
        <v>51</v>
      </c>
      <c r="C11" s="10" t="s">
        <v>3</v>
      </c>
      <c r="D11" s="11" t="s">
        <v>4</v>
      </c>
      <c r="E11" s="10" t="s">
        <v>3</v>
      </c>
      <c r="F11" s="11" t="s">
        <v>4</v>
      </c>
      <c r="G11" s="10" t="s">
        <v>3</v>
      </c>
      <c r="H11" s="11" t="s">
        <v>4</v>
      </c>
      <c r="I11" s="10" t="s">
        <v>3</v>
      </c>
      <c r="J11" s="11" t="s">
        <v>4</v>
      </c>
      <c r="K11" s="10" t="s">
        <v>3</v>
      </c>
      <c r="L11" s="11" t="s">
        <v>4</v>
      </c>
      <c r="M11" s="10" t="s">
        <v>3</v>
      </c>
      <c r="N11" s="11" t="s">
        <v>4</v>
      </c>
      <c r="O11" s="10" t="s">
        <v>3</v>
      </c>
      <c r="P11" s="11" t="s">
        <v>4</v>
      </c>
      <c r="Q11" s="10" t="s">
        <v>3</v>
      </c>
      <c r="R11" s="11" t="s">
        <v>4</v>
      </c>
      <c r="S11" s="10" t="s">
        <v>3</v>
      </c>
      <c r="T11" s="11" t="s">
        <v>4</v>
      </c>
      <c r="U11" s="10" t="s">
        <v>3</v>
      </c>
      <c r="V11" s="11" t="s">
        <v>4</v>
      </c>
      <c r="W11" s="10" t="s">
        <v>3</v>
      </c>
      <c r="X11" s="11" t="s">
        <v>4</v>
      </c>
      <c r="Y11" s="10" t="s">
        <v>3</v>
      </c>
      <c r="Z11" s="11" t="s">
        <v>4</v>
      </c>
    </row>
    <row r="12" spans="1:26" ht="16" thickBot="1" x14ac:dyDescent="0.25">
      <c r="A12" s="2" t="s">
        <v>1</v>
      </c>
      <c r="B12" s="25"/>
      <c r="C12" s="44">
        <v>20000</v>
      </c>
      <c r="D12" s="45">
        <v>20000</v>
      </c>
      <c r="E12" s="46">
        <f>C61</f>
        <v>56937.5</v>
      </c>
      <c r="F12" s="47">
        <f t="shared" ref="F12:Z12" si="0">D61</f>
        <v>20000</v>
      </c>
      <c r="G12" s="46">
        <f t="shared" si="0"/>
        <v>36002.5</v>
      </c>
      <c r="H12" s="47">
        <f t="shared" si="0"/>
        <v>20000</v>
      </c>
      <c r="I12" s="46">
        <f t="shared" si="0"/>
        <v>60627.5</v>
      </c>
      <c r="J12" s="47">
        <f t="shared" si="0"/>
        <v>20000</v>
      </c>
      <c r="K12" s="46">
        <f t="shared" si="0"/>
        <v>87837.5</v>
      </c>
      <c r="L12" s="47">
        <f t="shared" si="0"/>
        <v>20000</v>
      </c>
      <c r="M12" s="46">
        <f t="shared" si="0"/>
        <v>112955</v>
      </c>
      <c r="N12" s="47">
        <f t="shared" si="0"/>
        <v>20000</v>
      </c>
      <c r="O12" s="46">
        <f t="shared" si="0"/>
        <v>111125</v>
      </c>
      <c r="P12" s="47">
        <f t="shared" si="0"/>
        <v>20000</v>
      </c>
      <c r="Q12" s="46">
        <f t="shared" si="0"/>
        <v>127101</v>
      </c>
      <c r="R12" s="47">
        <f t="shared" si="0"/>
        <v>20000</v>
      </c>
      <c r="S12" s="46">
        <f t="shared" si="0"/>
        <v>141722</v>
      </c>
      <c r="T12" s="47">
        <f t="shared" si="0"/>
        <v>20000</v>
      </c>
      <c r="U12" s="46">
        <f t="shared" si="0"/>
        <v>157698</v>
      </c>
      <c r="V12" s="47">
        <f t="shared" si="0"/>
        <v>20000</v>
      </c>
      <c r="W12" s="46">
        <f t="shared" si="0"/>
        <v>152144</v>
      </c>
      <c r="X12" s="47">
        <f t="shared" si="0"/>
        <v>20000</v>
      </c>
      <c r="Y12" s="46">
        <f t="shared" si="0"/>
        <v>168120</v>
      </c>
      <c r="Z12" s="47">
        <f t="shared" si="0"/>
        <v>20000</v>
      </c>
    </row>
    <row r="13" spans="1:26" x14ac:dyDescent="0.2">
      <c r="A13" s="7"/>
      <c r="B13" s="22"/>
      <c r="C13" s="48"/>
      <c r="D13" s="49"/>
      <c r="E13" s="48"/>
      <c r="F13" s="49"/>
      <c r="G13" s="48"/>
      <c r="H13" s="49"/>
      <c r="I13" s="48"/>
      <c r="J13" s="50"/>
      <c r="K13" s="51"/>
      <c r="L13" s="49"/>
      <c r="M13" s="48"/>
      <c r="N13" s="49"/>
      <c r="O13" s="48"/>
      <c r="P13" s="49"/>
      <c r="Q13" s="48"/>
      <c r="R13" s="50"/>
      <c r="S13" s="51"/>
      <c r="T13" s="49"/>
      <c r="U13" s="48"/>
      <c r="V13" s="49"/>
      <c r="W13" s="48"/>
      <c r="X13" s="49"/>
      <c r="Y13" s="48"/>
      <c r="Z13" s="50"/>
    </row>
    <row r="14" spans="1:26" x14ac:dyDescent="0.2">
      <c r="A14" s="7" t="s">
        <v>60</v>
      </c>
      <c r="B14" s="22">
        <v>2</v>
      </c>
      <c r="C14" s="48">
        <f>C7*$C4+C8</f>
        <v>37500</v>
      </c>
      <c r="D14" s="49"/>
      <c r="E14" s="48">
        <f>E7*$C4+E8</f>
        <v>37500</v>
      </c>
      <c r="F14" s="49"/>
      <c r="G14" s="48">
        <f>G7*$C4+G8</f>
        <v>15000</v>
      </c>
      <c r="H14" s="49"/>
      <c r="I14" s="48">
        <f>I7*$C4+I8</f>
        <v>15000</v>
      </c>
      <c r="J14" s="49"/>
      <c r="K14" s="51">
        <f>K7*$C4+K8</f>
        <v>7500</v>
      </c>
      <c r="L14" s="49"/>
      <c r="M14" s="48">
        <f>M7*$C4+M8</f>
        <v>0</v>
      </c>
      <c r="N14" s="49"/>
      <c r="O14" s="48">
        <f>O7*$C4+O8</f>
        <v>0</v>
      </c>
      <c r="P14" s="49"/>
      <c r="Q14" s="48">
        <f>Q7*$C4+Q8</f>
        <v>0</v>
      </c>
      <c r="R14" s="49"/>
      <c r="S14" s="51">
        <f>S7*$C4+S8</f>
        <v>0</v>
      </c>
      <c r="T14" s="49"/>
      <c r="U14" s="48">
        <f>U7*$C4+U8</f>
        <v>0</v>
      </c>
      <c r="V14" s="49"/>
      <c r="W14" s="48">
        <f>W7*$C4+W8</f>
        <v>0</v>
      </c>
      <c r="X14" s="49"/>
      <c r="Y14" s="48">
        <f>Y7*$C4+Y8</f>
        <v>0</v>
      </c>
      <c r="Z14" s="49"/>
    </row>
    <row r="15" spans="1:26" x14ac:dyDescent="0.2">
      <c r="A15" s="7" t="s">
        <v>61</v>
      </c>
      <c r="B15" s="22"/>
      <c r="C15" s="52"/>
      <c r="D15" s="53"/>
      <c r="E15" s="52"/>
      <c r="F15" s="53"/>
      <c r="G15" s="52">
        <v>4</v>
      </c>
      <c r="H15" s="53"/>
      <c r="I15" s="52">
        <v>4</v>
      </c>
      <c r="J15" s="53"/>
      <c r="K15" s="54">
        <v>4</v>
      </c>
      <c r="L15" s="53"/>
      <c r="M15" s="52">
        <v>4</v>
      </c>
      <c r="N15" s="53"/>
      <c r="O15" s="52">
        <v>4</v>
      </c>
      <c r="P15" s="53"/>
      <c r="Q15" s="52">
        <v>4</v>
      </c>
      <c r="R15" s="53"/>
      <c r="S15" s="54">
        <v>4</v>
      </c>
      <c r="T15" s="53"/>
      <c r="U15" s="52">
        <v>4</v>
      </c>
      <c r="V15" s="53"/>
      <c r="W15" s="52">
        <v>4</v>
      </c>
      <c r="X15" s="53"/>
      <c r="Y15" s="52">
        <v>4</v>
      </c>
      <c r="Z15" s="53"/>
    </row>
    <row r="16" spans="1:26" x14ac:dyDescent="0.2">
      <c r="A16" s="7" t="s">
        <v>62</v>
      </c>
      <c r="B16" s="22"/>
      <c r="C16" s="52"/>
      <c r="D16" s="53"/>
      <c r="E16" s="52"/>
      <c r="F16" s="53"/>
      <c r="G16" s="52">
        <v>2500</v>
      </c>
      <c r="H16" s="53"/>
      <c r="I16" s="52">
        <v>3500</v>
      </c>
      <c r="J16" s="53"/>
      <c r="K16" s="54">
        <v>4500</v>
      </c>
      <c r="L16" s="53"/>
      <c r="M16" s="52">
        <v>5000</v>
      </c>
      <c r="N16" s="53"/>
      <c r="O16" s="52">
        <v>5000</v>
      </c>
      <c r="P16" s="53"/>
      <c r="Q16" s="52">
        <v>5000</v>
      </c>
      <c r="R16" s="53"/>
      <c r="S16" s="54">
        <v>5000</v>
      </c>
      <c r="T16" s="53"/>
      <c r="U16" s="52">
        <v>5000</v>
      </c>
      <c r="V16" s="53"/>
      <c r="W16" s="52">
        <v>5000</v>
      </c>
      <c r="X16" s="53"/>
      <c r="Y16" s="52">
        <v>5000</v>
      </c>
      <c r="Z16" s="53"/>
    </row>
    <row r="17" spans="1:26" x14ac:dyDescent="0.2">
      <c r="A17" s="7" t="s">
        <v>63</v>
      </c>
      <c r="B17" s="22"/>
      <c r="C17" s="55">
        <f>C15*C16</f>
        <v>0</v>
      </c>
      <c r="D17" s="56"/>
      <c r="E17" s="55">
        <f>E15*E16</f>
        <v>0</v>
      </c>
      <c r="F17" s="57"/>
      <c r="G17" s="55">
        <f>G15*G16</f>
        <v>10000</v>
      </c>
      <c r="H17" s="57"/>
      <c r="I17" s="55">
        <f>I15*I16</f>
        <v>14000</v>
      </c>
      <c r="J17" s="57"/>
      <c r="K17" s="58">
        <f>K15*K16</f>
        <v>18000</v>
      </c>
      <c r="L17" s="57"/>
      <c r="M17" s="55">
        <f>M15*M16</f>
        <v>20000</v>
      </c>
      <c r="N17" s="57"/>
      <c r="O17" s="55">
        <f>O15*O16</f>
        <v>20000</v>
      </c>
      <c r="P17" s="57"/>
      <c r="Q17" s="55">
        <f>Q15*Q16</f>
        <v>20000</v>
      </c>
      <c r="R17" s="57"/>
      <c r="S17" s="58">
        <f>S15*S16</f>
        <v>20000</v>
      </c>
      <c r="T17" s="57"/>
      <c r="U17" s="55">
        <f>U15*U16</f>
        <v>20000</v>
      </c>
      <c r="V17" s="57"/>
      <c r="W17" s="55">
        <f>W15*W16</f>
        <v>20000</v>
      </c>
      <c r="X17" s="57"/>
      <c r="Y17" s="55">
        <f>Y15*Y16</f>
        <v>20000</v>
      </c>
      <c r="Z17" s="57"/>
    </row>
    <row r="18" spans="1:26" x14ac:dyDescent="0.2">
      <c r="A18" s="7" t="s">
        <v>5</v>
      </c>
      <c r="B18" s="31"/>
      <c r="C18" s="59">
        <f t="shared" ref="C18:Z18" si="1">C14+C17</f>
        <v>37500</v>
      </c>
      <c r="D18" s="60">
        <f t="shared" si="1"/>
        <v>0</v>
      </c>
      <c r="E18" s="59">
        <f t="shared" si="1"/>
        <v>37500</v>
      </c>
      <c r="F18" s="60">
        <f t="shared" si="1"/>
        <v>0</v>
      </c>
      <c r="G18" s="59">
        <f t="shared" si="1"/>
        <v>25000</v>
      </c>
      <c r="H18" s="60">
        <f t="shared" si="1"/>
        <v>0</v>
      </c>
      <c r="I18" s="59">
        <f t="shared" si="1"/>
        <v>29000</v>
      </c>
      <c r="J18" s="60">
        <f t="shared" si="1"/>
        <v>0</v>
      </c>
      <c r="K18" s="61">
        <f t="shared" si="1"/>
        <v>25500</v>
      </c>
      <c r="L18" s="60">
        <f t="shared" si="1"/>
        <v>0</v>
      </c>
      <c r="M18" s="59">
        <f t="shared" si="1"/>
        <v>20000</v>
      </c>
      <c r="N18" s="60">
        <f t="shared" si="1"/>
        <v>0</v>
      </c>
      <c r="O18" s="59">
        <f t="shared" si="1"/>
        <v>20000</v>
      </c>
      <c r="P18" s="60">
        <f t="shared" si="1"/>
        <v>0</v>
      </c>
      <c r="Q18" s="59">
        <f t="shared" si="1"/>
        <v>20000</v>
      </c>
      <c r="R18" s="60">
        <f t="shared" si="1"/>
        <v>0</v>
      </c>
      <c r="S18" s="61">
        <f t="shared" si="1"/>
        <v>20000</v>
      </c>
      <c r="T18" s="60">
        <f t="shared" si="1"/>
        <v>0</v>
      </c>
      <c r="U18" s="59">
        <f t="shared" si="1"/>
        <v>20000</v>
      </c>
      <c r="V18" s="60">
        <f t="shared" si="1"/>
        <v>0</v>
      </c>
      <c r="W18" s="59">
        <f t="shared" si="1"/>
        <v>20000</v>
      </c>
      <c r="X18" s="60">
        <f t="shared" si="1"/>
        <v>0</v>
      </c>
      <c r="Y18" s="59">
        <f t="shared" si="1"/>
        <v>20000</v>
      </c>
      <c r="Z18" s="60">
        <f t="shared" si="1"/>
        <v>0</v>
      </c>
    </row>
    <row r="19" spans="1:26" x14ac:dyDescent="0.2">
      <c r="A19" s="7"/>
      <c r="B19" s="22"/>
      <c r="C19" s="48"/>
      <c r="D19" s="49"/>
      <c r="E19" s="48"/>
      <c r="F19" s="49"/>
      <c r="G19" s="48"/>
      <c r="H19" s="49"/>
      <c r="I19" s="48"/>
      <c r="J19" s="49"/>
      <c r="K19" s="51"/>
      <c r="L19" s="49"/>
      <c r="M19" s="48"/>
      <c r="N19" s="49"/>
      <c r="O19" s="48"/>
      <c r="P19" s="49"/>
      <c r="Q19" s="48"/>
      <c r="R19" s="49"/>
      <c r="S19" s="51"/>
      <c r="T19" s="49"/>
      <c r="U19" s="48"/>
      <c r="V19" s="49"/>
      <c r="W19" s="48"/>
      <c r="X19" s="49"/>
      <c r="Y19" s="48"/>
      <c r="Z19" s="49"/>
    </row>
    <row r="20" spans="1:26" x14ac:dyDescent="0.2">
      <c r="A20" s="7" t="s">
        <v>36</v>
      </c>
      <c r="B20" s="22">
        <v>3</v>
      </c>
      <c r="C20" s="48"/>
      <c r="D20" s="49"/>
      <c r="E20" s="48"/>
      <c r="F20" s="49"/>
      <c r="G20" s="48"/>
      <c r="H20" s="49"/>
      <c r="I20" s="48"/>
      <c r="J20" s="49"/>
      <c r="K20" s="51"/>
      <c r="L20" s="49"/>
      <c r="M20" s="48"/>
      <c r="N20" s="49"/>
      <c r="O20" s="48"/>
      <c r="P20" s="49"/>
      <c r="Q20" s="48"/>
      <c r="R20" s="49"/>
      <c r="S20" s="51"/>
      <c r="T20" s="49"/>
      <c r="U20" s="48"/>
      <c r="V20" s="49"/>
      <c r="W20" s="48"/>
      <c r="X20" s="49"/>
      <c r="Y20" s="48"/>
      <c r="Z20" s="49"/>
    </row>
    <row r="21" spans="1:26" x14ac:dyDescent="0.2">
      <c r="A21" s="16" t="s">
        <v>86</v>
      </c>
      <c r="B21" s="22"/>
      <c r="C21" s="48"/>
      <c r="D21" s="49"/>
      <c r="E21" s="48">
        <v>-15000</v>
      </c>
      <c r="F21" s="49"/>
      <c r="G21" s="48"/>
      <c r="H21" s="49"/>
      <c r="I21" s="48">
        <f>-1200</f>
        <v>-1200</v>
      </c>
      <c r="J21" s="49"/>
      <c r="K21" s="51"/>
      <c r="L21" s="49"/>
      <c r="M21" s="48">
        <f>-1200</f>
        <v>-1200</v>
      </c>
      <c r="N21" s="49"/>
      <c r="O21" s="48"/>
      <c r="P21" s="49"/>
      <c r="Q21" s="48">
        <f>-1200</f>
        <v>-1200</v>
      </c>
      <c r="R21" s="49"/>
      <c r="S21" s="51"/>
      <c r="T21" s="49"/>
      <c r="U21" s="48">
        <f>-1200</f>
        <v>-1200</v>
      </c>
      <c r="V21" s="49"/>
      <c r="W21" s="48"/>
      <c r="X21" s="49"/>
      <c r="Y21" s="48">
        <f>-1200</f>
        <v>-1200</v>
      </c>
      <c r="Z21" s="49"/>
    </row>
    <row r="22" spans="1:26" x14ac:dyDescent="0.2">
      <c r="A22" s="16" t="s">
        <v>37</v>
      </c>
      <c r="B22" s="22"/>
      <c r="C22" s="48"/>
      <c r="D22" s="49"/>
      <c r="E22" s="48"/>
      <c r="F22" s="49"/>
      <c r="G22" s="48"/>
      <c r="H22" s="49"/>
      <c r="I22" s="48"/>
      <c r="J22" s="49"/>
      <c r="K22" s="51"/>
      <c r="L22" s="49"/>
      <c r="M22" s="48"/>
      <c r="N22" s="49"/>
      <c r="O22" s="48"/>
      <c r="P22" s="49"/>
      <c r="Q22" s="48"/>
      <c r="R22" s="49"/>
      <c r="S22" s="51"/>
      <c r="T22" s="49"/>
      <c r="U22" s="48"/>
      <c r="V22" s="49"/>
      <c r="W22" s="48"/>
      <c r="X22" s="49"/>
      <c r="Y22" s="48"/>
      <c r="Z22" s="49"/>
    </row>
    <row r="23" spans="1:26" x14ac:dyDescent="0.2">
      <c r="A23" s="16" t="s">
        <v>88</v>
      </c>
      <c r="B23" s="22"/>
      <c r="C23" s="48"/>
      <c r="D23" s="49"/>
      <c r="E23" s="48"/>
      <c r="F23" s="49"/>
      <c r="G23" s="48"/>
      <c r="H23" s="49"/>
      <c r="I23" s="48"/>
      <c r="J23" s="49"/>
      <c r="K23" s="51"/>
      <c r="L23" s="49"/>
      <c r="M23" s="48"/>
      <c r="N23" s="49"/>
      <c r="O23" s="48"/>
      <c r="P23" s="49"/>
      <c r="Q23" s="48"/>
      <c r="R23" s="49"/>
      <c r="S23" s="51"/>
      <c r="T23" s="49"/>
      <c r="U23" s="48"/>
      <c r="V23" s="49"/>
      <c r="W23" s="48"/>
      <c r="X23" s="49"/>
      <c r="Y23" s="48"/>
      <c r="Z23" s="49"/>
    </row>
    <row r="24" spans="1:26" x14ac:dyDescent="0.2">
      <c r="A24" s="16" t="s">
        <v>6</v>
      </c>
      <c r="B24" s="22">
        <v>4</v>
      </c>
      <c r="C24" s="48"/>
      <c r="D24" s="49"/>
      <c r="E24" s="48">
        <v>-3000</v>
      </c>
      <c r="F24" s="49"/>
      <c r="G24" s="48"/>
      <c r="H24" s="49"/>
      <c r="I24" s="48"/>
      <c r="J24" s="49"/>
      <c r="K24" s="51"/>
      <c r="L24" s="49"/>
      <c r="M24" s="48">
        <v>-3000</v>
      </c>
      <c r="N24" s="49"/>
      <c r="O24" s="48"/>
      <c r="P24" s="49"/>
      <c r="Q24" s="48"/>
      <c r="R24" s="49"/>
      <c r="S24" s="51"/>
      <c r="T24" s="49"/>
      <c r="U24" s="48">
        <v>-3000</v>
      </c>
      <c r="V24" s="49"/>
      <c r="W24" s="48"/>
      <c r="X24" s="49"/>
      <c r="Y24" s="48"/>
      <c r="Z24" s="49"/>
    </row>
    <row r="25" spans="1:26" x14ac:dyDescent="0.2">
      <c r="A25" s="16" t="s">
        <v>7</v>
      </c>
      <c r="B25" s="22">
        <v>5</v>
      </c>
      <c r="C25" s="48">
        <f t="shared" ref="C25:D25" si="2">(SUM(C21:C23)+C58)*0.0875</f>
        <v>0</v>
      </c>
      <c r="D25" s="51">
        <f t="shared" si="2"/>
        <v>0</v>
      </c>
      <c r="E25" s="48">
        <f>(SUM(E21:E23)+E58)*0.0765</f>
        <v>-1147.5</v>
      </c>
      <c r="F25" s="51">
        <f>(SUM(F21:F23)+F58)*0.0765</f>
        <v>0</v>
      </c>
      <c r="G25" s="48">
        <f t="shared" ref="G25:Z25" si="3">(SUM(G21:G23)+G58)*0.0875</f>
        <v>0</v>
      </c>
      <c r="H25" s="49">
        <f t="shared" si="3"/>
        <v>0</v>
      </c>
      <c r="I25" s="48">
        <f t="shared" si="3"/>
        <v>-105</v>
      </c>
      <c r="J25" s="49">
        <f t="shared" si="3"/>
        <v>0</v>
      </c>
      <c r="K25" s="51">
        <f t="shared" si="3"/>
        <v>0</v>
      </c>
      <c r="L25" s="51">
        <f t="shared" si="3"/>
        <v>0</v>
      </c>
      <c r="M25" s="48">
        <f t="shared" si="3"/>
        <v>-105</v>
      </c>
      <c r="N25" s="49">
        <f t="shared" si="3"/>
        <v>0</v>
      </c>
      <c r="O25" s="48">
        <f t="shared" si="3"/>
        <v>0</v>
      </c>
      <c r="P25" s="51">
        <f t="shared" si="3"/>
        <v>0</v>
      </c>
      <c r="Q25" s="48">
        <f t="shared" si="3"/>
        <v>-105</v>
      </c>
      <c r="R25" s="49">
        <f t="shared" si="3"/>
        <v>0</v>
      </c>
      <c r="S25" s="51">
        <f t="shared" si="3"/>
        <v>0</v>
      </c>
      <c r="T25" s="49">
        <f t="shared" si="3"/>
        <v>0</v>
      </c>
      <c r="U25" s="48">
        <f t="shared" si="3"/>
        <v>-105</v>
      </c>
      <c r="V25" s="51">
        <f t="shared" si="3"/>
        <v>0</v>
      </c>
      <c r="W25" s="48">
        <f t="shared" si="3"/>
        <v>0</v>
      </c>
      <c r="X25" s="51">
        <f t="shared" si="3"/>
        <v>0</v>
      </c>
      <c r="Y25" s="48">
        <f>(SUM(Y21:Y23)+Y58)*0.0875</f>
        <v>-105</v>
      </c>
      <c r="Z25" s="49">
        <f t="shared" si="3"/>
        <v>0</v>
      </c>
    </row>
    <row r="26" spans="1:26" x14ac:dyDescent="0.2">
      <c r="A26" s="16" t="s">
        <v>38</v>
      </c>
      <c r="B26" s="22"/>
      <c r="C26" s="48"/>
      <c r="D26" s="49"/>
      <c r="E26" s="48"/>
      <c r="F26" s="49"/>
      <c r="G26" s="48"/>
      <c r="H26" s="49"/>
      <c r="I26" s="48"/>
      <c r="J26" s="49"/>
      <c r="K26" s="51"/>
      <c r="L26" s="49"/>
      <c r="M26" s="48"/>
      <c r="N26" s="49"/>
      <c r="O26" s="48"/>
      <c r="P26" s="49"/>
      <c r="Q26" s="48"/>
      <c r="R26" s="49"/>
      <c r="S26" s="51"/>
      <c r="T26" s="49"/>
      <c r="U26" s="48"/>
      <c r="V26" s="49"/>
      <c r="W26" s="48"/>
      <c r="X26" s="49"/>
      <c r="Y26" s="48"/>
      <c r="Z26" s="49"/>
    </row>
    <row r="27" spans="1:26" x14ac:dyDescent="0.2">
      <c r="A27" s="7"/>
      <c r="B27" s="22"/>
      <c r="C27" s="48"/>
      <c r="D27" s="49"/>
      <c r="E27" s="48"/>
      <c r="F27" s="49"/>
      <c r="G27" s="48"/>
      <c r="H27" s="49"/>
      <c r="I27" s="48"/>
      <c r="J27" s="49"/>
      <c r="K27" s="51"/>
      <c r="L27" s="49"/>
      <c r="M27" s="48"/>
      <c r="N27" s="49"/>
      <c r="O27" s="48"/>
      <c r="P27" s="49"/>
      <c r="Q27" s="48"/>
      <c r="R27" s="49"/>
      <c r="S27" s="51"/>
      <c r="T27" s="49"/>
      <c r="U27" s="48"/>
      <c r="V27" s="49"/>
      <c r="W27" s="48"/>
      <c r="X27" s="49"/>
      <c r="Y27" s="48"/>
      <c r="Z27" s="49"/>
    </row>
    <row r="28" spans="1:26" x14ac:dyDescent="0.2">
      <c r="A28" s="7" t="s">
        <v>39</v>
      </c>
      <c r="B28" s="22"/>
      <c r="C28" s="48"/>
      <c r="D28" s="49"/>
      <c r="E28" s="48"/>
      <c r="F28" s="49"/>
      <c r="G28" s="48"/>
      <c r="H28" s="49"/>
      <c r="I28" s="48"/>
      <c r="J28" s="49"/>
      <c r="K28" s="51"/>
      <c r="L28" s="49"/>
      <c r="M28" s="48"/>
      <c r="N28" s="49"/>
      <c r="O28" s="48"/>
      <c r="P28" s="49"/>
      <c r="Q28" s="48"/>
      <c r="R28" s="49"/>
      <c r="S28" s="51"/>
      <c r="T28" s="49"/>
      <c r="U28" s="48"/>
      <c r="V28" s="49"/>
      <c r="W28" s="48"/>
      <c r="X28" s="49"/>
      <c r="Y28" s="48"/>
      <c r="Z28" s="49"/>
    </row>
    <row r="29" spans="1:26" x14ac:dyDescent="0.2">
      <c r="A29" s="16" t="s">
        <v>41</v>
      </c>
      <c r="B29" s="22"/>
      <c r="C29" s="48"/>
      <c r="D29" s="49"/>
      <c r="E29" s="48"/>
      <c r="F29" s="49"/>
      <c r="G29" s="48"/>
      <c r="H29" s="49"/>
      <c r="I29" s="48"/>
      <c r="J29" s="49"/>
      <c r="K29" s="51"/>
      <c r="L29" s="49"/>
      <c r="M29" s="48"/>
      <c r="N29" s="49"/>
      <c r="O29" s="48"/>
      <c r="P29" s="49"/>
      <c r="Q29" s="48"/>
      <c r="R29" s="49"/>
      <c r="S29" s="51"/>
      <c r="T29" s="49"/>
      <c r="U29" s="48"/>
      <c r="V29" s="49"/>
      <c r="W29" s="48"/>
      <c r="X29" s="49"/>
      <c r="Y29" s="48"/>
      <c r="Z29" s="49"/>
    </row>
    <row r="30" spans="1:26" x14ac:dyDescent="0.2">
      <c r="A30" s="16" t="s">
        <v>8</v>
      </c>
      <c r="B30" s="22">
        <v>6</v>
      </c>
      <c r="C30" s="48"/>
      <c r="D30" s="49"/>
      <c r="E30" s="48">
        <v>-5000</v>
      </c>
      <c r="F30" s="49"/>
      <c r="G30" s="48"/>
      <c r="H30" s="49"/>
      <c r="I30" s="48"/>
      <c r="J30" s="49"/>
      <c r="K30" s="51"/>
      <c r="L30" s="49"/>
      <c r="M30" s="48">
        <v>-5000</v>
      </c>
      <c r="N30" s="49"/>
      <c r="O30" s="48"/>
      <c r="P30" s="49"/>
      <c r="Q30" s="48"/>
      <c r="R30" s="49"/>
      <c r="S30" s="51"/>
      <c r="T30" s="49"/>
      <c r="U30" s="48">
        <v>-5000</v>
      </c>
      <c r="V30" s="49"/>
      <c r="W30" s="48"/>
      <c r="X30" s="49"/>
      <c r="Y30" s="48"/>
      <c r="Z30" s="49"/>
    </row>
    <row r="31" spans="1:26" x14ac:dyDescent="0.2">
      <c r="A31" s="16" t="s">
        <v>40</v>
      </c>
      <c r="B31" s="22"/>
      <c r="C31" s="48"/>
      <c r="D31" s="49"/>
      <c r="E31" s="48"/>
      <c r="F31" s="49"/>
      <c r="G31" s="48"/>
      <c r="H31" s="49"/>
      <c r="I31" s="48"/>
      <c r="J31" s="49"/>
      <c r="K31" s="51"/>
      <c r="L31" s="49"/>
      <c r="M31" s="48"/>
      <c r="N31" s="49"/>
      <c r="O31" s="48"/>
      <c r="P31" s="49"/>
      <c r="Q31" s="48"/>
      <c r="R31" s="49"/>
      <c r="S31" s="51"/>
      <c r="T31" s="49"/>
      <c r="U31" s="48"/>
      <c r="V31" s="49"/>
      <c r="W31" s="48"/>
      <c r="X31" s="49"/>
      <c r="Y31" s="48"/>
      <c r="Z31" s="49"/>
    </row>
    <row r="32" spans="1:26" x14ac:dyDescent="0.2">
      <c r="A32" s="16" t="s">
        <v>18</v>
      </c>
      <c r="B32" s="22">
        <v>7</v>
      </c>
      <c r="C32" s="48"/>
      <c r="D32" s="49"/>
      <c r="E32" s="48">
        <f>-500</f>
        <v>-500</v>
      </c>
      <c r="F32" s="49"/>
      <c r="G32" s="48"/>
      <c r="H32" s="49"/>
      <c r="I32" s="48"/>
      <c r="J32" s="49"/>
      <c r="K32" s="51"/>
      <c r="L32" s="49"/>
      <c r="M32" s="48">
        <f>-500</f>
        <v>-500</v>
      </c>
      <c r="N32" s="49"/>
      <c r="O32" s="48"/>
      <c r="P32" s="49"/>
      <c r="Q32" s="48"/>
      <c r="R32" s="49"/>
      <c r="S32" s="51"/>
      <c r="T32" s="49"/>
      <c r="U32" s="48">
        <f>-500</f>
        <v>-500</v>
      </c>
      <c r="V32" s="49"/>
      <c r="W32" s="48"/>
      <c r="X32" s="49"/>
      <c r="Y32" s="48"/>
      <c r="Z32" s="49"/>
    </row>
    <row r="33" spans="1:29" x14ac:dyDescent="0.2">
      <c r="A33" s="16" t="s">
        <v>9</v>
      </c>
      <c r="B33" s="22">
        <v>8</v>
      </c>
      <c r="C33" s="48"/>
      <c r="D33" s="49"/>
      <c r="E33" s="48">
        <v>-800</v>
      </c>
      <c r="F33" s="49"/>
      <c r="G33" s="48"/>
      <c r="H33" s="49"/>
      <c r="I33" s="48"/>
      <c r="J33" s="49"/>
      <c r="K33" s="51"/>
      <c r="L33" s="49"/>
      <c r="M33" s="48">
        <v>-800</v>
      </c>
      <c r="N33" s="49"/>
      <c r="O33" s="48"/>
      <c r="P33" s="49"/>
      <c r="Q33" s="48"/>
      <c r="R33" s="49"/>
      <c r="S33" s="51"/>
      <c r="T33" s="49"/>
      <c r="U33" s="48">
        <v>-800</v>
      </c>
      <c r="V33" s="49"/>
      <c r="W33" s="48"/>
      <c r="X33" s="49"/>
      <c r="Y33" s="48"/>
      <c r="Z33" s="49"/>
    </row>
    <row r="34" spans="1:29" x14ac:dyDescent="0.2">
      <c r="A34" s="16"/>
      <c r="B34" s="22"/>
      <c r="C34" s="48"/>
      <c r="D34" s="49"/>
      <c r="E34" s="48"/>
      <c r="F34" s="49"/>
      <c r="G34" s="48"/>
      <c r="H34" s="49"/>
      <c r="I34" s="48"/>
      <c r="J34" s="49"/>
      <c r="K34" s="51"/>
      <c r="L34" s="49"/>
      <c r="M34" s="48"/>
      <c r="N34" s="49"/>
      <c r="O34" s="48"/>
      <c r="P34" s="49"/>
      <c r="Q34" s="48"/>
      <c r="R34" s="49"/>
      <c r="S34" s="51"/>
      <c r="T34" s="49"/>
      <c r="U34" s="48"/>
      <c r="V34" s="49"/>
      <c r="W34" s="48"/>
      <c r="X34" s="49"/>
      <c r="Y34" s="48"/>
      <c r="Z34" s="49"/>
    </row>
    <row r="35" spans="1:29" x14ac:dyDescent="0.2">
      <c r="A35" s="17" t="s">
        <v>43</v>
      </c>
      <c r="B35" s="22"/>
      <c r="C35" s="48"/>
      <c r="D35" s="49"/>
      <c r="E35" s="48"/>
      <c r="F35" s="49"/>
      <c r="G35" s="48"/>
      <c r="H35" s="49"/>
      <c r="I35" s="48"/>
      <c r="J35" s="49"/>
      <c r="K35" s="51"/>
      <c r="L35" s="49"/>
      <c r="M35" s="48"/>
      <c r="N35" s="49"/>
      <c r="O35" s="48"/>
      <c r="P35" s="49"/>
      <c r="Q35" s="48"/>
      <c r="R35" s="49"/>
      <c r="S35" s="51"/>
      <c r="T35" s="49"/>
      <c r="U35" s="48"/>
      <c r="V35" s="49"/>
      <c r="W35" s="48"/>
      <c r="X35" s="49"/>
      <c r="Y35" s="48"/>
      <c r="Z35" s="49"/>
    </row>
    <row r="36" spans="1:29" x14ac:dyDescent="0.2">
      <c r="A36" s="16" t="s">
        <v>87</v>
      </c>
      <c r="B36" s="22">
        <v>9</v>
      </c>
      <c r="C36" s="48"/>
      <c r="D36" s="49"/>
      <c r="E36" s="48">
        <v>-4000</v>
      </c>
      <c r="F36" s="49"/>
      <c r="G36" s="52"/>
      <c r="H36" s="53"/>
      <c r="I36" s="52"/>
      <c r="J36" s="53"/>
      <c r="K36" s="54"/>
      <c r="L36" s="53"/>
      <c r="M36" s="52"/>
      <c r="N36" s="53"/>
      <c r="O36" s="62">
        <f>$AA$36*O$17</f>
        <v>-1200</v>
      </c>
      <c r="P36" s="57"/>
      <c r="Q36" s="62">
        <f>$AA$36*Q$17</f>
        <v>-1200</v>
      </c>
      <c r="R36" s="57"/>
      <c r="S36" s="56">
        <f>$AA$36*S$17</f>
        <v>-1200</v>
      </c>
      <c r="T36" s="57"/>
      <c r="U36" s="62">
        <f>$AA$36*U$17</f>
        <v>-1200</v>
      </c>
      <c r="V36" s="57"/>
      <c r="W36" s="62">
        <f>$AA$36*W$17</f>
        <v>-1200</v>
      </c>
      <c r="X36" s="57"/>
      <c r="Y36" s="62">
        <f>$AA$36*Y$17</f>
        <v>-1200</v>
      </c>
      <c r="Z36" s="57"/>
      <c r="AA36" s="42">
        <v>-0.06</v>
      </c>
      <c r="AC36" t="s">
        <v>66</v>
      </c>
    </row>
    <row r="37" spans="1:29" x14ac:dyDescent="0.2">
      <c r="A37" s="16" t="s">
        <v>16</v>
      </c>
      <c r="B37" s="22">
        <v>9</v>
      </c>
      <c r="C37" s="48"/>
      <c r="D37" s="49"/>
      <c r="E37" s="48">
        <v>-4000</v>
      </c>
      <c r="F37" s="49"/>
      <c r="G37" s="52"/>
      <c r="H37" s="53"/>
      <c r="I37" s="52"/>
      <c r="J37" s="53"/>
      <c r="K37" s="54"/>
      <c r="L37" s="53"/>
      <c r="M37" s="52"/>
      <c r="N37" s="53"/>
      <c r="O37" s="62">
        <f>$AA$37*O$17</f>
        <v>-1230</v>
      </c>
      <c r="P37" s="57"/>
      <c r="Q37" s="62">
        <f>$AA$37*Q$17</f>
        <v>-1230</v>
      </c>
      <c r="R37" s="57"/>
      <c r="S37" s="56">
        <f>$AA$37*S$17</f>
        <v>-1230</v>
      </c>
      <c r="T37" s="57"/>
      <c r="U37" s="62">
        <f>$AA$37*U$17</f>
        <v>-1230</v>
      </c>
      <c r="V37" s="57"/>
      <c r="W37" s="62">
        <f>$AA$37*W$17</f>
        <v>-1230</v>
      </c>
      <c r="X37" s="57"/>
      <c r="Y37" s="62">
        <f>$AA$37*Y$17</f>
        <v>-1230</v>
      </c>
      <c r="Z37" s="57"/>
      <c r="AA37" s="42">
        <v>-6.1499999999999999E-2</v>
      </c>
      <c r="AC37" t="s">
        <v>67</v>
      </c>
    </row>
    <row r="38" spans="1:29" x14ac:dyDescent="0.2">
      <c r="A38" s="16" t="s">
        <v>17</v>
      </c>
      <c r="B38" s="22">
        <v>10</v>
      </c>
      <c r="C38" s="48"/>
      <c r="D38" s="49"/>
      <c r="E38" s="48">
        <f>-1500</f>
        <v>-1500</v>
      </c>
      <c r="F38" s="49"/>
      <c r="G38" s="52"/>
      <c r="H38" s="53"/>
      <c r="I38" s="52"/>
      <c r="J38" s="53"/>
      <c r="K38" s="54"/>
      <c r="L38" s="53"/>
      <c r="M38" s="52"/>
      <c r="N38" s="53"/>
      <c r="O38" s="62">
        <f>$AA$38*O$17</f>
        <v>-1293.9999999999998</v>
      </c>
      <c r="P38" s="57"/>
      <c r="Q38" s="62">
        <f>$AA$38*Q$17</f>
        <v>-1293.9999999999998</v>
      </c>
      <c r="R38" s="57"/>
      <c r="S38" s="56">
        <f>$AA$38*S$17</f>
        <v>-1293.9999999999998</v>
      </c>
      <c r="T38" s="57"/>
      <c r="U38" s="62">
        <f>$AA$38*U$17</f>
        <v>-1293.9999999999998</v>
      </c>
      <c r="V38" s="57"/>
      <c r="W38" s="62">
        <f>$AA$38*W$17</f>
        <v>-1293.9999999999998</v>
      </c>
      <c r="X38" s="57"/>
      <c r="Y38" s="62">
        <f>$AA$38*Y$17</f>
        <v>-1293.9999999999998</v>
      </c>
      <c r="Z38" s="57"/>
      <c r="AA38" s="42">
        <v>-6.4699999999999994E-2</v>
      </c>
    </row>
    <row r="39" spans="1:29" x14ac:dyDescent="0.2">
      <c r="A39" s="16"/>
      <c r="B39" s="22"/>
      <c r="C39" s="48"/>
      <c r="D39" s="49"/>
      <c r="E39" s="48"/>
      <c r="F39" s="49"/>
      <c r="G39" s="48"/>
      <c r="H39" s="49"/>
      <c r="I39" s="48"/>
      <c r="J39" s="49"/>
      <c r="K39" s="51"/>
      <c r="L39" s="49"/>
      <c r="M39" s="48"/>
      <c r="N39" s="49"/>
      <c r="O39" s="48"/>
      <c r="P39" s="49"/>
      <c r="Q39" s="48"/>
      <c r="R39" s="49"/>
      <c r="S39" s="51"/>
      <c r="T39" s="49"/>
      <c r="U39" s="48"/>
      <c r="V39" s="49"/>
      <c r="W39" s="48"/>
      <c r="X39" s="49"/>
      <c r="Y39" s="48"/>
      <c r="Z39" s="49"/>
    </row>
    <row r="40" spans="1:29" x14ac:dyDescent="0.2">
      <c r="A40" s="29" t="s">
        <v>44</v>
      </c>
      <c r="B40" s="22"/>
      <c r="C40" s="48"/>
      <c r="D40" s="49"/>
      <c r="E40" s="48"/>
      <c r="F40" s="49"/>
      <c r="G40" s="48"/>
      <c r="H40" s="49"/>
      <c r="I40" s="48"/>
      <c r="J40" s="49"/>
      <c r="K40" s="51"/>
      <c r="L40" s="49"/>
      <c r="M40" s="48"/>
      <c r="N40" s="49"/>
      <c r="O40" s="48"/>
      <c r="P40" s="49"/>
      <c r="Q40" s="48"/>
      <c r="R40" s="49"/>
      <c r="S40" s="51"/>
      <c r="T40" s="49"/>
      <c r="U40" s="48"/>
      <c r="V40" s="49"/>
      <c r="W40" s="48"/>
      <c r="X40" s="49"/>
      <c r="Y40" s="48"/>
      <c r="Z40" s="49"/>
    </row>
    <row r="41" spans="1:29" x14ac:dyDescent="0.2">
      <c r="A41" s="30" t="s">
        <v>48</v>
      </c>
      <c r="B41" s="22">
        <v>11</v>
      </c>
      <c r="C41" s="48"/>
      <c r="D41" s="49"/>
      <c r="E41" s="48">
        <v>-875</v>
      </c>
      <c r="F41" s="49"/>
      <c r="G41" s="48"/>
      <c r="H41" s="49"/>
      <c r="I41" s="48"/>
      <c r="J41" s="49"/>
      <c r="K41" s="51"/>
      <c r="L41" s="49"/>
      <c r="M41" s="48">
        <v>-875</v>
      </c>
      <c r="N41" s="49"/>
      <c r="O41" s="48"/>
      <c r="P41" s="49"/>
      <c r="Q41" s="48"/>
      <c r="R41" s="49"/>
      <c r="S41" s="51"/>
      <c r="T41" s="49"/>
      <c r="U41" s="48">
        <v>-875</v>
      </c>
      <c r="V41" s="49"/>
      <c r="W41" s="48"/>
      <c r="X41" s="49"/>
      <c r="Y41" s="48"/>
      <c r="Z41" s="49"/>
    </row>
    <row r="42" spans="1:29" x14ac:dyDescent="0.2">
      <c r="A42" s="16" t="s">
        <v>42</v>
      </c>
      <c r="B42" s="22">
        <v>12</v>
      </c>
      <c r="C42" s="62">
        <f>-C18*$AA$42</f>
        <v>-562.5</v>
      </c>
      <c r="D42" s="57"/>
      <c r="E42" s="62">
        <f>-E18*$AA$42</f>
        <v>-562.5</v>
      </c>
      <c r="F42" s="57"/>
      <c r="G42" s="62">
        <f>-G18*$AA$42</f>
        <v>-375</v>
      </c>
      <c r="H42" s="57"/>
      <c r="I42" s="62">
        <f>-I18*$AA$42</f>
        <v>-435</v>
      </c>
      <c r="J42" s="57"/>
      <c r="K42" s="62">
        <f>-K18*$AA$42</f>
        <v>-382.5</v>
      </c>
      <c r="L42" s="57"/>
      <c r="M42" s="62">
        <f>-M18*$AA$42</f>
        <v>-300</v>
      </c>
      <c r="N42" s="57"/>
      <c r="O42" s="62">
        <f>-O18*$AA$42</f>
        <v>-300</v>
      </c>
      <c r="P42" s="57"/>
      <c r="Q42" s="62">
        <f>-Q18*$AA$42</f>
        <v>-300</v>
      </c>
      <c r="R42" s="57"/>
      <c r="S42" s="62">
        <f>-S18*$AA$42</f>
        <v>-300</v>
      </c>
      <c r="T42" s="57"/>
      <c r="U42" s="62">
        <f>-U18*$AA$42</f>
        <v>-300</v>
      </c>
      <c r="V42" s="57"/>
      <c r="W42" s="62">
        <f>-W18*$AA$42</f>
        <v>-300</v>
      </c>
      <c r="X42" s="57"/>
      <c r="Y42" s="62">
        <f>-Y18*$AA$42</f>
        <v>-300</v>
      </c>
      <c r="Z42" s="57"/>
      <c r="AA42" s="43">
        <v>1.4999999999999999E-2</v>
      </c>
      <c r="AC42" t="s">
        <v>85</v>
      </c>
    </row>
    <row r="43" spans="1:29" x14ac:dyDescent="0.2">
      <c r="A43" s="16" t="s">
        <v>47</v>
      </c>
      <c r="B43" s="22"/>
      <c r="C43" s="48"/>
      <c r="D43" s="49"/>
      <c r="E43" s="48"/>
      <c r="F43" s="49"/>
      <c r="G43" s="48"/>
      <c r="H43" s="49"/>
      <c r="I43" s="48"/>
      <c r="J43" s="49"/>
      <c r="K43" s="51"/>
      <c r="L43" s="49"/>
      <c r="M43" s="48"/>
      <c r="N43" s="49"/>
      <c r="O43" s="48"/>
      <c r="P43" s="49"/>
      <c r="Q43" s="48"/>
      <c r="R43" s="49"/>
      <c r="S43" s="51"/>
      <c r="T43" s="49"/>
      <c r="U43" s="48"/>
      <c r="V43" s="49"/>
      <c r="W43" s="48"/>
      <c r="X43" s="49"/>
      <c r="Y43" s="48"/>
      <c r="Z43" s="49"/>
    </row>
    <row r="44" spans="1:29" x14ac:dyDescent="0.2">
      <c r="A44" s="16" t="s">
        <v>19</v>
      </c>
      <c r="B44" s="22">
        <v>13</v>
      </c>
      <c r="C44" s="48"/>
      <c r="D44" s="49"/>
      <c r="E44" s="48"/>
      <c r="F44" s="49"/>
      <c r="G44" s="48"/>
      <c r="H44" s="49"/>
      <c r="I44" s="48"/>
      <c r="J44" s="49"/>
      <c r="K44" s="51"/>
      <c r="L44" s="49"/>
      <c r="M44" s="48"/>
      <c r="N44" s="49"/>
      <c r="O44" s="48"/>
      <c r="P44" s="49"/>
      <c r="Q44" s="48"/>
      <c r="R44" s="49"/>
      <c r="S44" s="51"/>
      <c r="T44" s="49"/>
      <c r="U44" s="48"/>
      <c r="V44" s="49"/>
      <c r="W44" s="48"/>
      <c r="X44" s="49"/>
      <c r="Y44" s="48"/>
      <c r="Z44" s="49"/>
    </row>
    <row r="45" spans="1:29" x14ac:dyDescent="0.2">
      <c r="A45" s="16" t="s">
        <v>45</v>
      </c>
      <c r="B45" s="22">
        <v>14</v>
      </c>
      <c r="C45" s="48"/>
      <c r="D45" s="49"/>
      <c r="E45" s="48">
        <v>-4000</v>
      </c>
      <c r="F45" s="49"/>
      <c r="G45" s="48"/>
      <c r="H45" s="49"/>
      <c r="I45" s="48"/>
      <c r="J45" s="49"/>
      <c r="K45" s="51"/>
      <c r="L45" s="49"/>
      <c r="M45" s="48"/>
      <c r="N45" s="49"/>
      <c r="O45" s="48"/>
      <c r="P45" s="49"/>
      <c r="Q45" s="48"/>
      <c r="R45" s="49"/>
      <c r="S45" s="51"/>
      <c r="T45" s="49"/>
      <c r="U45" s="48"/>
      <c r="V45" s="49"/>
      <c r="W45" s="48"/>
      <c r="X45" s="49"/>
      <c r="Y45" s="48"/>
      <c r="Z45" s="49"/>
    </row>
    <row r="46" spans="1:29" x14ac:dyDescent="0.2">
      <c r="A46" s="16" t="s">
        <v>46</v>
      </c>
      <c r="B46" s="22"/>
      <c r="C46" s="48"/>
      <c r="D46" s="49"/>
      <c r="E46" s="48">
        <v>-50</v>
      </c>
      <c r="F46" s="49"/>
      <c r="G46" s="48"/>
      <c r="H46" s="49"/>
      <c r="I46" s="48">
        <v>-50</v>
      </c>
      <c r="J46" s="49"/>
      <c r="K46" s="51"/>
      <c r="L46" s="49"/>
      <c r="M46" s="48">
        <v>-50</v>
      </c>
      <c r="N46" s="49"/>
      <c r="O46" s="48"/>
      <c r="P46" s="49"/>
      <c r="Q46" s="48">
        <v>-50</v>
      </c>
      <c r="R46" s="49"/>
      <c r="S46" s="51"/>
      <c r="T46" s="49"/>
      <c r="U46" s="48">
        <v>-50</v>
      </c>
      <c r="V46" s="49"/>
      <c r="W46" s="48"/>
      <c r="X46" s="49"/>
      <c r="Y46" s="48">
        <v>-50</v>
      </c>
      <c r="Z46" s="49"/>
    </row>
    <row r="47" spans="1:29" x14ac:dyDescent="0.2">
      <c r="A47" s="16" t="s">
        <v>20</v>
      </c>
      <c r="B47" s="22">
        <v>15</v>
      </c>
      <c r="C47" s="48"/>
      <c r="D47" s="49"/>
      <c r="E47" s="48">
        <v>-8000</v>
      </c>
      <c r="F47" s="49"/>
      <c r="G47" s="48"/>
      <c r="H47" s="49"/>
      <c r="I47" s="48"/>
      <c r="J47" s="49"/>
      <c r="K47" s="51"/>
      <c r="L47" s="49"/>
      <c r="M47" s="48"/>
      <c r="N47" s="49"/>
      <c r="O47" s="48"/>
      <c r="P47" s="49"/>
      <c r="Q47" s="48"/>
      <c r="R47" s="49"/>
      <c r="S47" s="51"/>
      <c r="T47" s="49"/>
      <c r="U47" s="48"/>
      <c r="V47" s="49"/>
      <c r="W47" s="48"/>
      <c r="X47" s="49"/>
      <c r="Y47" s="48"/>
      <c r="Z47" s="49"/>
    </row>
    <row r="48" spans="1:29" x14ac:dyDescent="0.2">
      <c r="A48" s="16" t="s">
        <v>20</v>
      </c>
      <c r="B48" s="22"/>
      <c r="C48" s="48"/>
      <c r="D48" s="49"/>
      <c r="E48" s="48"/>
      <c r="F48" s="49"/>
      <c r="G48" s="48"/>
      <c r="H48" s="49"/>
      <c r="I48" s="48"/>
      <c r="J48" s="49"/>
      <c r="K48" s="51"/>
      <c r="L48" s="49"/>
      <c r="M48" s="48"/>
      <c r="N48" s="49"/>
      <c r="O48" s="48"/>
      <c r="P48" s="49"/>
      <c r="Q48" s="48"/>
      <c r="R48" s="49"/>
      <c r="S48" s="51"/>
      <c r="T48" s="49"/>
      <c r="U48" s="48"/>
      <c r="V48" s="49"/>
      <c r="W48" s="48"/>
      <c r="X48" s="49"/>
      <c r="Y48" s="48"/>
      <c r="Z48" s="49"/>
    </row>
    <row r="49" spans="1:26" x14ac:dyDescent="0.2">
      <c r="A49" s="16" t="s">
        <v>20</v>
      </c>
      <c r="B49" s="22"/>
      <c r="C49" s="48"/>
      <c r="D49" s="49"/>
      <c r="E49" s="48"/>
      <c r="F49" s="49"/>
      <c r="G49" s="48"/>
      <c r="H49" s="49"/>
      <c r="I49" s="48"/>
      <c r="J49" s="49"/>
      <c r="K49" s="51"/>
      <c r="L49" s="49"/>
      <c r="M49" s="48"/>
      <c r="N49" s="49"/>
      <c r="O49" s="48"/>
      <c r="P49" s="49"/>
      <c r="Q49" s="48"/>
      <c r="R49" s="49"/>
      <c r="S49" s="51"/>
      <c r="T49" s="49"/>
      <c r="U49" s="48"/>
      <c r="V49" s="49"/>
      <c r="W49" s="48"/>
      <c r="X49" s="49"/>
      <c r="Y49" s="48"/>
      <c r="Z49" s="49"/>
    </row>
    <row r="50" spans="1:26" x14ac:dyDescent="0.2">
      <c r="A50" s="7"/>
      <c r="B50" s="22"/>
      <c r="C50" s="48"/>
      <c r="D50" s="49"/>
      <c r="E50" s="48"/>
      <c r="F50" s="49"/>
      <c r="G50" s="48"/>
      <c r="H50" s="49"/>
      <c r="I50" s="48"/>
      <c r="J50" s="49"/>
      <c r="K50" s="51"/>
      <c r="L50" s="49"/>
      <c r="M50" s="48"/>
      <c r="N50" s="49"/>
      <c r="O50" s="48"/>
      <c r="P50" s="49"/>
      <c r="Q50" s="48"/>
      <c r="R50" s="49"/>
      <c r="S50" s="51"/>
      <c r="T50" s="49"/>
      <c r="U50" s="48"/>
      <c r="V50" s="49"/>
      <c r="W50" s="48"/>
      <c r="X50" s="49"/>
      <c r="Y50" s="48"/>
      <c r="Z50" s="49"/>
    </row>
    <row r="51" spans="1:26" x14ac:dyDescent="0.2">
      <c r="A51" s="7" t="s">
        <v>10</v>
      </c>
      <c r="B51" s="22">
        <v>16</v>
      </c>
      <c r="C51" s="48"/>
      <c r="D51" s="49"/>
      <c r="E51" s="48"/>
      <c r="F51" s="49"/>
      <c r="G51" s="48"/>
      <c r="H51" s="49"/>
      <c r="I51" s="48"/>
      <c r="J51" s="49"/>
      <c r="K51" s="51"/>
      <c r="L51" s="49"/>
      <c r="M51" s="48"/>
      <c r="N51" s="49"/>
      <c r="O51" s="48"/>
      <c r="P51" s="49"/>
      <c r="Q51" s="48"/>
      <c r="R51" s="49"/>
      <c r="S51" s="51"/>
      <c r="T51" s="49"/>
      <c r="U51" s="48"/>
      <c r="V51" s="49"/>
      <c r="W51" s="48"/>
      <c r="X51" s="49"/>
      <c r="Y51" s="48"/>
      <c r="Z51" s="49"/>
    </row>
    <row r="52" spans="1:26" x14ac:dyDescent="0.2">
      <c r="A52" s="16" t="s">
        <v>11</v>
      </c>
      <c r="B52" s="22"/>
      <c r="C52" s="48"/>
      <c r="D52" s="49"/>
      <c r="E52" s="48"/>
      <c r="F52" s="49"/>
      <c r="G52" s="48"/>
      <c r="H52" s="49"/>
      <c r="I52" s="48"/>
      <c r="J52" s="49"/>
      <c r="K52" s="51"/>
      <c r="L52" s="49"/>
      <c r="M52" s="48"/>
      <c r="N52" s="49"/>
      <c r="O52" s="48"/>
      <c r="P52" s="49"/>
      <c r="Q52" s="48"/>
      <c r="R52" s="49"/>
      <c r="S52" s="51"/>
      <c r="T52" s="49"/>
      <c r="U52" s="48"/>
      <c r="V52" s="49"/>
      <c r="W52" s="48"/>
      <c r="X52" s="49"/>
      <c r="Y52" s="48"/>
      <c r="Z52" s="49"/>
    </row>
    <row r="53" spans="1:26" x14ac:dyDescent="0.2">
      <c r="A53" s="16" t="s">
        <v>12</v>
      </c>
      <c r="B53" s="22"/>
      <c r="C53" s="48"/>
      <c r="D53" s="49"/>
      <c r="E53" s="48"/>
      <c r="F53" s="49"/>
      <c r="G53" s="48"/>
      <c r="H53" s="49"/>
      <c r="I53" s="48"/>
      <c r="J53" s="49"/>
      <c r="K53" s="51"/>
      <c r="L53" s="49"/>
      <c r="M53" s="48"/>
      <c r="N53" s="49"/>
      <c r="O53" s="48"/>
      <c r="P53" s="49"/>
      <c r="Q53" s="48"/>
      <c r="R53" s="49"/>
      <c r="S53" s="51"/>
      <c r="T53" s="49"/>
      <c r="U53" s="48"/>
      <c r="V53" s="49"/>
      <c r="W53" s="48"/>
      <c r="X53" s="49"/>
      <c r="Y53" s="48"/>
      <c r="Z53" s="49"/>
    </row>
    <row r="54" spans="1:26" x14ac:dyDescent="0.2">
      <c r="A54" s="16" t="s">
        <v>13</v>
      </c>
      <c r="B54" s="22"/>
      <c r="C54" s="48"/>
      <c r="D54" s="49"/>
      <c r="E54" s="48"/>
      <c r="F54" s="49"/>
      <c r="G54" s="48"/>
      <c r="H54" s="49"/>
      <c r="I54" s="48"/>
      <c r="J54" s="49"/>
      <c r="K54" s="51"/>
      <c r="L54" s="49"/>
      <c r="M54" s="48"/>
      <c r="N54" s="49"/>
      <c r="O54" s="48"/>
      <c r="P54" s="49"/>
      <c r="Q54" s="48"/>
      <c r="R54" s="49"/>
      <c r="S54" s="51"/>
      <c r="T54" s="49"/>
      <c r="U54" s="48"/>
      <c r="V54" s="49"/>
      <c r="W54" s="48"/>
      <c r="X54" s="49"/>
      <c r="Y54" s="48"/>
      <c r="Z54" s="49"/>
    </row>
    <row r="55" spans="1:26" x14ac:dyDescent="0.2">
      <c r="A55" s="16" t="s">
        <v>14</v>
      </c>
      <c r="B55" s="22"/>
      <c r="C55" s="48"/>
      <c r="D55" s="49"/>
      <c r="E55" s="48"/>
      <c r="F55" s="49"/>
      <c r="G55" s="48"/>
      <c r="H55" s="49"/>
      <c r="I55" s="48"/>
      <c r="J55" s="49"/>
      <c r="K55" s="51"/>
      <c r="L55" s="49"/>
      <c r="M55" s="48"/>
      <c r="N55" s="49"/>
      <c r="O55" s="48"/>
      <c r="P55" s="49"/>
      <c r="Q55" s="48"/>
      <c r="R55" s="49"/>
      <c r="S55" s="51"/>
      <c r="T55" s="49"/>
      <c r="U55" s="48"/>
      <c r="V55" s="49"/>
      <c r="W55" s="48"/>
      <c r="X55" s="49"/>
      <c r="Y55" s="48"/>
      <c r="Z55" s="49"/>
    </row>
    <row r="56" spans="1:26" x14ac:dyDescent="0.2">
      <c r="A56" s="16" t="s">
        <v>15</v>
      </c>
      <c r="B56" s="22"/>
      <c r="C56" s="48"/>
      <c r="D56" s="49"/>
      <c r="E56" s="48"/>
      <c r="F56" s="49"/>
      <c r="G56" s="48"/>
      <c r="H56" s="49"/>
      <c r="I56" s="48"/>
      <c r="J56" s="49"/>
      <c r="K56" s="51"/>
      <c r="L56" s="49"/>
      <c r="M56" s="48"/>
      <c r="N56" s="49"/>
      <c r="O56" s="48"/>
      <c r="P56" s="49"/>
      <c r="Q56" s="48"/>
      <c r="R56" s="49"/>
      <c r="S56" s="51"/>
      <c r="T56" s="49"/>
      <c r="U56" s="48"/>
      <c r="V56" s="49"/>
      <c r="W56" s="48"/>
      <c r="X56" s="49"/>
      <c r="Y56" s="48"/>
      <c r="Z56" s="49"/>
    </row>
    <row r="57" spans="1:26" x14ac:dyDescent="0.2">
      <c r="A57" s="7"/>
      <c r="B57" s="22"/>
      <c r="C57" s="48"/>
      <c r="D57" s="49"/>
      <c r="E57" s="48"/>
      <c r="F57" s="49"/>
      <c r="G57" s="48"/>
      <c r="H57" s="49"/>
      <c r="I57" s="48"/>
      <c r="J57" s="49"/>
      <c r="K57" s="51"/>
      <c r="L57" s="49"/>
      <c r="M57" s="48"/>
      <c r="N57" s="49"/>
      <c r="O57" s="48"/>
      <c r="P57" s="49"/>
      <c r="Q57" s="48"/>
      <c r="R57" s="49"/>
      <c r="S57" s="51"/>
      <c r="T57" s="49"/>
      <c r="U57" s="48"/>
      <c r="V57" s="49"/>
      <c r="W57" s="48"/>
      <c r="X57" s="49"/>
      <c r="Y57" s="48"/>
      <c r="Z57" s="49"/>
    </row>
    <row r="58" spans="1:26" x14ac:dyDescent="0.2">
      <c r="A58" s="17" t="s">
        <v>49</v>
      </c>
      <c r="B58" s="22">
        <v>17</v>
      </c>
      <c r="C58" s="48"/>
      <c r="D58" s="49"/>
      <c r="E58" s="48"/>
      <c r="F58" s="49"/>
      <c r="G58" s="48"/>
      <c r="H58" s="49"/>
      <c r="I58" s="48"/>
      <c r="J58" s="49"/>
      <c r="K58" s="51"/>
      <c r="L58" s="49"/>
      <c r="M58" s="48"/>
      <c r="N58" s="49"/>
      <c r="O58" s="48"/>
      <c r="P58" s="49"/>
      <c r="Q58" s="48"/>
      <c r="R58" s="49"/>
      <c r="S58" s="51"/>
      <c r="T58" s="49"/>
      <c r="U58" s="48"/>
      <c r="V58" s="49"/>
      <c r="W58" s="48"/>
      <c r="X58" s="49"/>
      <c r="Y58" s="48"/>
      <c r="Z58" s="49"/>
    </row>
    <row r="59" spans="1:26" x14ac:dyDescent="0.2">
      <c r="A59" s="7" t="s">
        <v>21</v>
      </c>
      <c r="B59" s="22"/>
      <c r="C59" s="48"/>
      <c r="D59" s="49"/>
      <c r="E59" s="48">
        <v>-10000</v>
      </c>
      <c r="F59" s="49"/>
      <c r="G59" s="48"/>
      <c r="H59" s="49"/>
      <c r="I59" s="48"/>
      <c r="J59" s="49"/>
      <c r="K59" s="51"/>
      <c r="L59" s="49"/>
      <c r="M59" s="48">
        <v>-10000</v>
      </c>
      <c r="N59" s="49"/>
      <c r="O59" s="48"/>
      <c r="P59" s="49"/>
      <c r="Q59" s="48"/>
      <c r="R59" s="49"/>
      <c r="S59" s="51"/>
      <c r="T59" s="49"/>
      <c r="U59" s="48">
        <v>-10000</v>
      </c>
      <c r="V59" s="49"/>
      <c r="W59" s="48"/>
      <c r="X59" s="49"/>
      <c r="Y59" s="48"/>
      <c r="Z59" s="49"/>
    </row>
    <row r="60" spans="1:26" ht="16" thickBot="1" x14ac:dyDescent="0.25">
      <c r="A60" s="7"/>
      <c r="B60" s="22"/>
      <c r="C60" s="48"/>
      <c r="D60" s="49"/>
      <c r="E60" s="48"/>
      <c r="F60" s="49"/>
      <c r="G60" s="48"/>
      <c r="H60" s="49"/>
      <c r="I60" s="48"/>
      <c r="J60" s="49"/>
      <c r="K60" s="51"/>
      <c r="L60" s="49"/>
      <c r="M60" s="48"/>
      <c r="N60" s="49"/>
      <c r="O60" s="48"/>
      <c r="P60" s="49"/>
      <c r="Q60" s="48"/>
      <c r="R60" s="49"/>
      <c r="S60" s="51"/>
      <c r="T60" s="49"/>
      <c r="U60" s="48"/>
      <c r="V60" s="49"/>
      <c r="W60" s="48"/>
      <c r="X60" s="49"/>
      <c r="Y60" s="48"/>
      <c r="Z60" s="49"/>
    </row>
    <row r="61" spans="1:26" ht="16" thickBot="1" x14ac:dyDescent="0.25">
      <c r="A61" s="34" t="s">
        <v>52</v>
      </c>
      <c r="B61" s="25"/>
      <c r="C61" s="46">
        <f t="shared" ref="C61:Z61" si="4">SUM(C18:C60)+C12</f>
        <v>56937.5</v>
      </c>
      <c r="D61" s="63">
        <f t="shared" si="4"/>
        <v>20000</v>
      </c>
      <c r="E61" s="46">
        <f t="shared" si="4"/>
        <v>36002.5</v>
      </c>
      <c r="F61" s="63">
        <f t="shared" si="4"/>
        <v>20000</v>
      </c>
      <c r="G61" s="46">
        <f t="shared" si="4"/>
        <v>60627.5</v>
      </c>
      <c r="H61" s="63">
        <f t="shared" si="4"/>
        <v>20000</v>
      </c>
      <c r="I61" s="46">
        <f t="shared" si="4"/>
        <v>87837.5</v>
      </c>
      <c r="J61" s="47">
        <f t="shared" si="4"/>
        <v>20000</v>
      </c>
      <c r="K61" s="63">
        <f t="shared" si="4"/>
        <v>112955</v>
      </c>
      <c r="L61" s="63">
        <f t="shared" si="4"/>
        <v>20000</v>
      </c>
      <c r="M61" s="46">
        <f t="shared" si="4"/>
        <v>111125</v>
      </c>
      <c r="N61" s="63">
        <f t="shared" si="4"/>
        <v>20000</v>
      </c>
      <c r="O61" s="46">
        <f t="shared" si="4"/>
        <v>127101</v>
      </c>
      <c r="P61" s="63">
        <f t="shared" si="4"/>
        <v>20000</v>
      </c>
      <c r="Q61" s="46">
        <f t="shared" si="4"/>
        <v>141722</v>
      </c>
      <c r="R61" s="47">
        <f t="shared" si="4"/>
        <v>20000</v>
      </c>
      <c r="S61" s="63">
        <f t="shared" si="4"/>
        <v>157698</v>
      </c>
      <c r="T61" s="63">
        <f t="shared" si="4"/>
        <v>20000</v>
      </c>
      <c r="U61" s="46">
        <f t="shared" si="4"/>
        <v>152144</v>
      </c>
      <c r="V61" s="63">
        <f t="shared" si="4"/>
        <v>20000</v>
      </c>
      <c r="W61" s="46">
        <f t="shared" si="4"/>
        <v>168120</v>
      </c>
      <c r="X61" s="63">
        <f t="shared" si="4"/>
        <v>20000</v>
      </c>
      <c r="Y61" s="46">
        <f t="shared" si="4"/>
        <v>182741</v>
      </c>
      <c r="Z61" s="47">
        <f t="shared" si="4"/>
        <v>20000</v>
      </c>
    </row>
    <row r="62" spans="1:26" x14ac:dyDescent="0.2">
      <c r="A62" s="39"/>
      <c r="B62" s="36"/>
      <c r="C62" s="64"/>
      <c r="D62" s="65"/>
      <c r="E62" s="64"/>
      <c r="F62" s="65"/>
      <c r="G62" s="64"/>
      <c r="H62" s="65"/>
      <c r="I62" s="64"/>
      <c r="J62" s="66"/>
      <c r="K62" s="67"/>
      <c r="L62" s="65"/>
      <c r="M62" s="64"/>
      <c r="N62" s="65"/>
      <c r="O62" s="64"/>
      <c r="P62" s="65"/>
      <c r="Q62" s="64"/>
      <c r="R62" s="65"/>
      <c r="S62" s="64"/>
      <c r="T62" s="65"/>
      <c r="U62" s="64"/>
      <c r="V62" s="65"/>
      <c r="W62" s="64"/>
      <c r="X62" s="65"/>
      <c r="Y62" s="64"/>
      <c r="Z62" s="65"/>
    </row>
    <row r="63" spans="1:26" x14ac:dyDescent="0.2">
      <c r="A63" s="40" t="s">
        <v>53</v>
      </c>
      <c r="B63" s="37">
        <v>18</v>
      </c>
      <c r="C63" s="64"/>
      <c r="D63" s="66"/>
      <c r="E63" s="68"/>
      <c r="F63" s="69"/>
      <c r="G63" s="68"/>
      <c r="H63" s="69"/>
      <c r="I63" s="68"/>
      <c r="J63" s="69"/>
      <c r="K63" s="64"/>
      <c r="L63" s="66"/>
      <c r="M63" s="64"/>
      <c r="N63" s="66"/>
      <c r="O63" s="64"/>
      <c r="P63" s="66"/>
      <c r="Q63" s="64"/>
      <c r="R63" s="66"/>
      <c r="S63" s="64"/>
      <c r="T63" s="66"/>
      <c r="U63" s="64"/>
      <c r="V63" s="66"/>
      <c r="W63" s="64"/>
      <c r="X63" s="66"/>
      <c r="Y63" s="64"/>
      <c r="Z63" s="66"/>
    </row>
    <row r="64" spans="1:26" x14ac:dyDescent="0.2">
      <c r="A64" s="40" t="s">
        <v>54</v>
      </c>
      <c r="B64" s="37">
        <v>19</v>
      </c>
      <c r="C64" s="64"/>
      <c r="D64" s="66"/>
      <c r="E64" s="68"/>
      <c r="F64" s="69"/>
      <c r="G64" s="68"/>
      <c r="H64" s="69"/>
      <c r="I64" s="68"/>
      <c r="J64" s="69"/>
      <c r="K64" s="64"/>
      <c r="L64" s="66"/>
      <c r="M64" s="64"/>
      <c r="N64" s="66"/>
      <c r="O64" s="64"/>
      <c r="P64" s="66"/>
      <c r="Q64" s="64"/>
      <c r="R64" s="66"/>
      <c r="S64" s="64"/>
      <c r="T64" s="66"/>
      <c r="U64" s="64"/>
      <c r="V64" s="66"/>
      <c r="W64" s="64"/>
      <c r="X64" s="66"/>
      <c r="Y64" s="64"/>
      <c r="Z64" s="66"/>
    </row>
    <row r="65" spans="1:27" x14ac:dyDescent="0.2">
      <c r="A65" s="40" t="s">
        <v>55</v>
      </c>
      <c r="B65" s="37">
        <v>20</v>
      </c>
      <c r="C65" s="64"/>
      <c r="D65" s="66"/>
      <c r="E65" s="64"/>
      <c r="F65" s="66"/>
      <c r="G65" s="64"/>
      <c r="H65" s="66"/>
      <c r="I65" s="64"/>
      <c r="J65" s="66"/>
      <c r="K65" s="64"/>
      <c r="L65" s="66"/>
      <c r="M65" s="64"/>
      <c r="N65" s="66"/>
      <c r="O65" s="64"/>
      <c r="P65" s="66"/>
      <c r="Q65" s="64"/>
      <c r="R65" s="66"/>
      <c r="S65" s="64"/>
      <c r="T65" s="66"/>
      <c r="U65" s="64"/>
      <c r="V65" s="66"/>
      <c r="W65" s="64"/>
      <c r="X65" s="66"/>
      <c r="Y65" s="64"/>
      <c r="Z65" s="66"/>
    </row>
    <row r="66" spans="1:27" ht="16" thickBot="1" x14ac:dyDescent="0.25">
      <c r="A66" s="41" t="s">
        <v>74</v>
      </c>
      <c r="B66" s="38"/>
      <c r="C66" s="70">
        <f>C61+C63+C64+C65</f>
        <v>56937.5</v>
      </c>
      <c r="D66" s="70">
        <f>D61+D63+D64+D65</f>
        <v>20000</v>
      </c>
      <c r="E66" s="70">
        <f t="shared" ref="E66:Z66" si="5">E61+E63+E64+E65</f>
        <v>36002.5</v>
      </c>
      <c r="F66" s="70">
        <f t="shared" si="5"/>
        <v>20000</v>
      </c>
      <c r="G66" s="70">
        <f t="shared" si="5"/>
        <v>60627.5</v>
      </c>
      <c r="H66" s="70">
        <f t="shared" si="5"/>
        <v>20000</v>
      </c>
      <c r="I66" s="70">
        <f t="shared" si="5"/>
        <v>87837.5</v>
      </c>
      <c r="J66" s="71">
        <f t="shared" si="5"/>
        <v>20000</v>
      </c>
      <c r="K66" s="70">
        <f t="shared" si="5"/>
        <v>112955</v>
      </c>
      <c r="L66" s="70">
        <f t="shared" si="5"/>
        <v>20000</v>
      </c>
      <c r="M66" s="70">
        <f t="shared" si="5"/>
        <v>111125</v>
      </c>
      <c r="N66" s="70">
        <f t="shared" si="5"/>
        <v>20000</v>
      </c>
      <c r="O66" s="70">
        <f t="shared" si="5"/>
        <v>127101</v>
      </c>
      <c r="P66" s="70">
        <f t="shared" si="5"/>
        <v>20000</v>
      </c>
      <c r="Q66" s="70">
        <f t="shared" si="5"/>
        <v>141722</v>
      </c>
      <c r="R66" s="71">
        <f t="shared" si="5"/>
        <v>20000</v>
      </c>
      <c r="S66" s="70">
        <f t="shared" si="5"/>
        <v>157698</v>
      </c>
      <c r="T66" s="70">
        <f t="shared" si="5"/>
        <v>20000</v>
      </c>
      <c r="U66" s="70">
        <f t="shared" si="5"/>
        <v>152144</v>
      </c>
      <c r="V66" s="70">
        <f t="shared" si="5"/>
        <v>20000</v>
      </c>
      <c r="W66" s="70">
        <f t="shared" si="5"/>
        <v>168120</v>
      </c>
      <c r="X66" s="70">
        <f t="shared" si="5"/>
        <v>20000</v>
      </c>
      <c r="Y66" s="70">
        <f>Y61+Y63+Y64+Y65</f>
        <v>182741</v>
      </c>
      <c r="Z66" s="71">
        <f t="shared" si="5"/>
        <v>20000</v>
      </c>
      <c r="AA66" s="35"/>
    </row>
    <row r="67" spans="1:27" ht="16" thickTop="1" x14ac:dyDescent="0.2"/>
    <row r="68" spans="1:27" x14ac:dyDescent="0.2">
      <c r="A68" s="27" t="s">
        <v>50</v>
      </c>
    </row>
  </sheetData>
  <sortState xmlns:xlrd2="http://schemas.microsoft.com/office/spreadsheetml/2017/richdata2" ref="A38:Z42">
    <sortCondition ref="A38"/>
  </sortState>
  <mergeCells count="12">
    <mergeCell ref="W6:X6"/>
    <mergeCell ref="Y6:Z6"/>
    <mergeCell ref="M6:N6"/>
    <mergeCell ref="O6:P6"/>
    <mergeCell ref="Q6:R6"/>
    <mergeCell ref="S6:T6"/>
    <mergeCell ref="U6:V6"/>
    <mergeCell ref="C6:D6"/>
    <mergeCell ref="E6:F6"/>
    <mergeCell ref="G6:H6"/>
    <mergeCell ref="I6:J6"/>
    <mergeCell ref="K6:L6"/>
  </mergeCells>
  <pageMargins left="0.7" right="0.7" top="0.75" bottom="0.75" header="0.3" footer="0.3"/>
  <pageSetup scale="69" fitToWidth="0" orientation="portrait" r:id="rId1"/>
  <headerFooter>
    <oddHeader xml:space="preserve">&amp;R&amp;G
</oddHead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Normal="100" zoomScalePageLayoutView="130" workbookViewId="0">
      <pane xSplit="1" ySplit="12" topLeftCell="B13" activePane="bottomRight" state="frozen"/>
      <selection pane="topRight" activeCell="B1" sqref="B1"/>
      <selection pane="bottomLeft" activeCell="A13" sqref="A13"/>
      <selection pane="bottomRight" activeCell="A37" sqref="A37"/>
    </sheetView>
  </sheetViews>
  <sheetFormatPr baseColWidth="10" defaultColWidth="8.83203125" defaultRowHeight="15" x14ac:dyDescent="0.2"/>
  <cols>
    <col min="1" max="1" width="24.83203125" customWidth="1"/>
    <col min="2" max="2" width="6.5" customWidth="1"/>
    <col min="3" max="10" width="12.6640625" customWidth="1"/>
  </cols>
  <sheetData>
    <row r="1" spans="1:10" x14ac:dyDescent="0.2">
      <c r="A1" s="1" t="s">
        <v>56</v>
      </c>
      <c r="B1" s="1"/>
    </row>
    <row r="2" spans="1:10" x14ac:dyDescent="0.2">
      <c r="A2" s="1"/>
    </row>
    <row r="3" spans="1:10" ht="16" thickBot="1" x14ac:dyDescent="0.25"/>
    <row r="4" spans="1:10" ht="16" thickBot="1" x14ac:dyDescent="0.25">
      <c r="A4" s="2" t="s">
        <v>0</v>
      </c>
      <c r="B4" s="12"/>
      <c r="C4" s="15">
        <v>150000</v>
      </c>
    </row>
    <row r="5" spans="1:10" x14ac:dyDescent="0.2">
      <c r="A5" s="18"/>
      <c r="B5" s="18"/>
      <c r="C5" s="19"/>
    </row>
    <row r="6" spans="1:10" ht="16" thickBot="1" x14ac:dyDescent="0.25">
      <c r="C6" s="73" t="s">
        <v>68</v>
      </c>
      <c r="D6" s="73"/>
      <c r="E6" s="73" t="s">
        <v>69</v>
      </c>
      <c r="F6" s="73"/>
      <c r="G6" s="73" t="s">
        <v>70</v>
      </c>
      <c r="H6" s="73"/>
      <c r="I6" s="73" t="s">
        <v>71</v>
      </c>
      <c r="J6" s="73"/>
    </row>
    <row r="7" spans="1:10" x14ac:dyDescent="0.2">
      <c r="A7" s="5" t="s">
        <v>23</v>
      </c>
      <c r="B7" s="20">
        <v>1</v>
      </c>
      <c r="C7" s="13">
        <v>0.25</v>
      </c>
      <c r="D7" s="3"/>
      <c r="E7" s="13">
        <v>0.5</v>
      </c>
      <c r="F7" s="3"/>
      <c r="G7" s="13">
        <v>0</v>
      </c>
      <c r="H7" s="3"/>
      <c r="I7" s="13">
        <v>0</v>
      </c>
      <c r="J7" s="3"/>
    </row>
    <row r="8" spans="1:10" ht="16" thickBot="1" x14ac:dyDescent="0.25">
      <c r="A8" s="6" t="s">
        <v>24</v>
      </c>
      <c r="B8" s="21"/>
      <c r="C8" s="14"/>
      <c r="D8" s="4"/>
      <c r="E8" s="14"/>
      <c r="F8" s="4"/>
      <c r="G8" s="14"/>
      <c r="H8" s="4"/>
      <c r="I8" s="14"/>
      <c r="J8" s="4"/>
    </row>
    <row r="9" spans="1:10" ht="16" thickBot="1" x14ac:dyDescent="0.25">
      <c r="A9" s="2"/>
      <c r="B9" s="28"/>
      <c r="C9" s="26"/>
      <c r="D9" s="4"/>
      <c r="E9" s="14"/>
      <c r="F9" s="4"/>
      <c r="G9" s="14"/>
      <c r="H9" s="4"/>
      <c r="I9" s="14"/>
      <c r="J9" s="4"/>
    </row>
    <row r="10" spans="1:10" x14ac:dyDescent="0.2">
      <c r="A10" s="5"/>
      <c r="B10" s="23"/>
      <c r="C10" s="8" t="s">
        <v>57</v>
      </c>
      <c r="D10" s="9"/>
      <c r="E10" s="8" t="s">
        <v>58</v>
      </c>
      <c r="F10" s="9"/>
      <c r="G10" s="8" t="s">
        <v>59</v>
      </c>
      <c r="H10" s="9"/>
      <c r="I10" s="8" t="s">
        <v>72</v>
      </c>
      <c r="J10" s="9"/>
    </row>
    <row r="11" spans="1:10" ht="16" thickBot="1" x14ac:dyDescent="0.25">
      <c r="A11" s="6"/>
      <c r="B11" s="24" t="s">
        <v>51</v>
      </c>
      <c r="C11" s="10" t="s">
        <v>3</v>
      </c>
      <c r="D11" s="11" t="s">
        <v>4</v>
      </c>
      <c r="E11" s="10" t="s">
        <v>3</v>
      </c>
      <c r="F11" s="11" t="s">
        <v>4</v>
      </c>
      <c r="G11" s="10" t="s">
        <v>3</v>
      </c>
      <c r="H11" s="11" t="s">
        <v>4</v>
      </c>
      <c r="I11" s="10" t="s">
        <v>3</v>
      </c>
      <c r="J11" s="11" t="s">
        <v>4</v>
      </c>
    </row>
    <row r="12" spans="1:10" ht="16" thickBot="1" x14ac:dyDescent="0.25">
      <c r="A12" s="2" t="s">
        <v>1</v>
      </c>
      <c r="B12" s="25"/>
      <c r="C12" s="44">
        <v>20000</v>
      </c>
      <c r="D12" s="45">
        <v>20000</v>
      </c>
      <c r="E12" s="46">
        <f>C61</f>
        <v>8880</v>
      </c>
      <c r="F12" s="47">
        <f t="shared" ref="F12:J12" si="0">D61</f>
        <v>20000</v>
      </c>
      <c r="G12" s="46">
        <f t="shared" si="0"/>
        <v>132810</v>
      </c>
      <c r="H12" s="47">
        <f t="shared" si="0"/>
        <v>20000</v>
      </c>
      <c r="I12" s="46">
        <f t="shared" si="0"/>
        <v>185699</v>
      </c>
      <c r="J12" s="47">
        <f t="shared" si="0"/>
        <v>20000</v>
      </c>
    </row>
    <row r="13" spans="1:10" x14ac:dyDescent="0.2">
      <c r="A13" s="7"/>
      <c r="B13" s="22"/>
      <c r="C13" s="48"/>
      <c r="D13" s="49"/>
      <c r="E13" s="48"/>
      <c r="F13" s="49"/>
      <c r="G13" s="48"/>
      <c r="H13" s="49"/>
      <c r="I13" s="48"/>
      <c r="J13" s="50"/>
    </row>
    <row r="14" spans="1:10" x14ac:dyDescent="0.2">
      <c r="A14" s="7" t="s">
        <v>60</v>
      </c>
      <c r="B14" s="22">
        <v>2</v>
      </c>
      <c r="C14" s="48">
        <f>C7*$C4+C8</f>
        <v>37500</v>
      </c>
      <c r="D14" s="49"/>
      <c r="E14" s="48">
        <f>E7*$C4+E8</f>
        <v>75000</v>
      </c>
      <c r="F14" s="49"/>
      <c r="G14" s="48">
        <f>G7*$C4+G8</f>
        <v>0</v>
      </c>
      <c r="H14" s="49"/>
      <c r="I14" s="48">
        <f>I7*$C4+I8</f>
        <v>0</v>
      </c>
      <c r="J14" s="49"/>
    </row>
    <row r="15" spans="1:10" x14ac:dyDescent="0.2">
      <c r="A15" s="7" t="s">
        <v>61</v>
      </c>
      <c r="B15" s="22"/>
      <c r="C15" s="52"/>
      <c r="D15" s="53"/>
      <c r="E15" s="52">
        <v>16</v>
      </c>
      <c r="F15" s="53"/>
      <c r="G15" s="52">
        <v>16</v>
      </c>
      <c r="H15" s="53"/>
      <c r="I15" s="52">
        <v>18</v>
      </c>
      <c r="J15" s="53"/>
    </row>
    <row r="16" spans="1:10" x14ac:dyDescent="0.2">
      <c r="A16" s="7" t="s">
        <v>62</v>
      </c>
      <c r="B16" s="22"/>
      <c r="C16" s="52"/>
      <c r="D16" s="53"/>
      <c r="E16" s="52">
        <v>3875</v>
      </c>
      <c r="F16" s="53"/>
      <c r="G16" s="52">
        <v>5000</v>
      </c>
      <c r="H16" s="53"/>
      <c r="I16" s="52">
        <v>5000</v>
      </c>
      <c r="J16" s="53"/>
    </row>
    <row r="17" spans="1:11" x14ac:dyDescent="0.2">
      <c r="A17" s="7" t="s">
        <v>63</v>
      </c>
      <c r="B17" s="22"/>
      <c r="C17" s="55">
        <f>C15*C16</f>
        <v>0</v>
      </c>
      <c r="D17" s="56"/>
      <c r="E17" s="55">
        <f>E15*E16</f>
        <v>62000</v>
      </c>
      <c r="F17" s="57"/>
      <c r="G17" s="55">
        <f>G15*G16</f>
        <v>80000</v>
      </c>
      <c r="H17" s="57"/>
      <c r="I17" s="55">
        <f>I15*I16</f>
        <v>90000</v>
      </c>
      <c r="J17" s="57"/>
    </row>
    <row r="18" spans="1:11" x14ac:dyDescent="0.2">
      <c r="A18" s="7" t="s">
        <v>5</v>
      </c>
      <c r="B18" s="31"/>
      <c r="C18" s="59">
        <f t="shared" ref="C18:J18" si="1">C14+C17</f>
        <v>37500</v>
      </c>
      <c r="D18" s="60">
        <f t="shared" si="1"/>
        <v>0</v>
      </c>
      <c r="E18" s="59">
        <f t="shared" si="1"/>
        <v>137000</v>
      </c>
      <c r="F18" s="60">
        <f t="shared" si="1"/>
        <v>0</v>
      </c>
      <c r="G18" s="59">
        <f t="shared" si="1"/>
        <v>80000</v>
      </c>
      <c r="H18" s="60">
        <f t="shared" si="1"/>
        <v>0</v>
      </c>
      <c r="I18" s="59">
        <f t="shared" si="1"/>
        <v>90000</v>
      </c>
      <c r="J18" s="60">
        <f t="shared" si="1"/>
        <v>0</v>
      </c>
    </row>
    <row r="19" spans="1:11" x14ac:dyDescent="0.2">
      <c r="A19" s="7"/>
      <c r="B19" s="22"/>
      <c r="C19" s="48"/>
      <c r="D19" s="49"/>
      <c r="E19" s="48"/>
      <c r="F19" s="49"/>
      <c r="G19" s="48"/>
      <c r="H19" s="49"/>
      <c r="I19" s="48"/>
      <c r="J19" s="49"/>
    </row>
    <row r="20" spans="1:11" x14ac:dyDescent="0.2">
      <c r="A20" s="7" t="s">
        <v>36</v>
      </c>
      <c r="B20" s="22">
        <v>3</v>
      </c>
      <c r="C20" s="48"/>
      <c r="D20" s="49"/>
      <c r="E20" s="48"/>
      <c r="F20" s="49"/>
      <c r="G20" s="48"/>
      <c r="H20" s="49"/>
      <c r="I20" s="48"/>
      <c r="J20" s="49"/>
    </row>
    <row r="21" spans="1:11" x14ac:dyDescent="0.2">
      <c r="A21" s="16" t="s">
        <v>86</v>
      </c>
      <c r="B21" s="22"/>
      <c r="C21" s="48">
        <v>-15000</v>
      </c>
      <c r="D21" s="49"/>
      <c r="E21" s="48"/>
      <c r="F21" s="49"/>
      <c r="G21" s="48"/>
      <c r="H21" s="49"/>
      <c r="I21" s="48"/>
      <c r="J21" s="49"/>
    </row>
    <row r="22" spans="1:11" x14ac:dyDescent="0.2">
      <c r="A22" s="16" t="s">
        <v>37</v>
      </c>
      <c r="B22" s="22"/>
      <c r="C22" s="48"/>
      <c r="D22" s="49"/>
      <c r="E22" s="48"/>
      <c r="F22" s="49"/>
      <c r="G22" s="48"/>
      <c r="H22" s="49"/>
      <c r="I22" s="48"/>
      <c r="J22" s="49"/>
    </row>
    <row r="23" spans="1:11" x14ac:dyDescent="0.2">
      <c r="A23" s="16" t="s">
        <v>89</v>
      </c>
      <c r="B23" s="22"/>
      <c r="C23" s="48"/>
      <c r="D23" s="49"/>
      <c r="E23" s="48"/>
      <c r="F23" s="49"/>
      <c r="G23" s="48"/>
      <c r="H23" s="49"/>
      <c r="I23" s="48"/>
      <c r="J23" s="49"/>
    </row>
    <row r="24" spans="1:11" x14ac:dyDescent="0.2">
      <c r="A24" s="16" t="s">
        <v>6</v>
      </c>
      <c r="B24" s="22">
        <v>4</v>
      </c>
      <c r="C24" s="48">
        <v>-3000</v>
      </c>
      <c r="D24" s="49"/>
      <c r="E24" s="48"/>
      <c r="F24" s="49"/>
      <c r="G24" s="48"/>
      <c r="H24" s="49"/>
      <c r="I24" s="48"/>
      <c r="J24" s="49"/>
    </row>
    <row r="25" spans="1:11" x14ac:dyDescent="0.2">
      <c r="A25" s="16" t="s">
        <v>7</v>
      </c>
      <c r="B25" s="22">
        <v>5</v>
      </c>
      <c r="C25" s="62">
        <f t="shared" ref="C25:D25" si="2">(SUM(C21:C23)+C58)*0.0875</f>
        <v>-1312.5</v>
      </c>
      <c r="D25" s="56">
        <f t="shared" si="2"/>
        <v>0</v>
      </c>
      <c r="E25" s="62">
        <f>(SUM(E21:E23)+E58)*0.0765</f>
        <v>0</v>
      </c>
      <c r="F25" s="56">
        <f>(SUM(F21:F23)+F58)*0.0765</f>
        <v>0</v>
      </c>
      <c r="G25" s="62">
        <f t="shared" ref="G25:J25" si="3">(SUM(G21:G23)+G58)*0.0875</f>
        <v>0</v>
      </c>
      <c r="H25" s="57">
        <f t="shared" si="3"/>
        <v>0</v>
      </c>
      <c r="I25" s="62">
        <f t="shared" si="3"/>
        <v>0</v>
      </c>
      <c r="J25" s="57">
        <f t="shared" si="3"/>
        <v>0</v>
      </c>
      <c r="K25" s="35"/>
    </row>
    <row r="26" spans="1:11" x14ac:dyDescent="0.2">
      <c r="A26" s="16" t="s">
        <v>38</v>
      </c>
      <c r="B26" s="22"/>
      <c r="C26" s="48"/>
      <c r="D26" s="49"/>
      <c r="E26" s="48"/>
      <c r="F26" s="49"/>
      <c r="G26" s="48"/>
      <c r="H26" s="49"/>
      <c r="I26" s="48"/>
      <c r="J26" s="49"/>
    </row>
    <row r="27" spans="1:11" x14ac:dyDescent="0.2">
      <c r="A27" s="7"/>
      <c r="B27" s="22"/>
      <c r="C27" s="48"/>
      <c r="D27" s="49"/>
      <c r="E27" s="48"/>
      <c r="F27" s="49"/>
      <c r="G27" s="48"/>
      <c r="H27" s="49"/>
      <c r="I27" s="48"/>
      <c r="J27" s="49"/>
    </row>
    <row r="28" spans="1:11" x14ac:dyDescent="0.2">
      <c r="A28" s="7" t="s">
        <v>39</v>
      </c>
      <c r="B28" s="22"/>
      <c r="C28" s="48"/>
      <c r="D28" s="49"/>
      <c r="E28" s="48"/>
      <c r="F28" s="49"/>
      <c r="G28" s="48"/>
      <c r="H28" s="49"/>
      <c r="I28" s="48"/>
      <c r="J28" s="49"/>
    </row>
    <row r="29" spans="1:11" x14ac:dyDescent="0.2">
      <c r="A29" s="16" t="s">
        <v>41</v>
      </c>
      <c r="B29" s="22"/>
      <c r="C29" s="48"/>
      <c r="D29" s="49"/>
      <c r="E29" s="48"/>
      <c r="F29" s="49"/>
      <c r="G29" s="48"/>
      <c r="H29" s="49"/>
      <c r="I29" s="48"/>
      <c r="J29" s="49"/>
    </row>
    <row r="30" spans="1:11" x14ac:dyDescent="0.2">
      <c r="A30" s="16" t="s">
        <v>8</v>
      </c>
      <c r="B30" s="22">
        <v>6</v>
      </c>
      <c r="C30" s="48">
        <v>-5000</v>
      </c>
      <c r="D30" s="49"/>
      <c r="E30" s="48"/>
      <c r="F30" s="49"/>
      <c r="G30" s="48"/>
      <c r="H30" s="49"/>
      <c r="I30" s="48"/>
      <c r="J30" s="49"/>
    </row>
    <row r="31" spans="1:11" x14ac:dyDescent="0.2">
      <c r="A31" s="16" t="s">
        <v>40</v>
      </c>
      <c r="B31" s="22"/>
      <c r="C31" s="48"/>
      <c r="D31" s="49"/>
      <c r="E31" s="48"/>
      <c r="F31" s="49"/>
      <c r="G31" s="48"/>
      <c r="H31" s="49"/>
      <c r="I31" s="48"/>
      <c r="J31" s="49"/>
    </row>
    <row r="32" spans="1:11" x14ac:dyDescent="0.2">
      <c r="A32" s="16" t="s">
        <v>18</v>
      </c>
      <c r="B32" s="22">
        <v>7</v>
      </c>
      <c r="C32" s="48">
        <f>-500</f>
        <v>-500</v>
      </c>
      <c r="D32" s="49"/>
      <c r="E32" s="48"/>
      <c r="F32" s="49"/>
      <c r="G32" s="48"/>
      <c r="H32" s="49"/>
      <c r="I32" s="48"/>
      <c r="J32" s="49"/>
    </row>
    <row r="33" spans="1:13" x14ac:dyDescent="0.2">
      <c r="A33" s="16" t="s">
        <v>9</v>
      </c>
      <c r="B33" s="22">
        <v>8</v>
      </c>
      <c r="C33" s="48">
        <v>-800</v>
      </c>
      <c r="D33" s="49"/>
      <c r="E33" s="48"/>
      <c r="F33" s="49"/>
      <c r="G33" s="48"/>
      <c r="H33" s="49"/>
      <c r="I33" s="48"/>
      <c r="J33" s="49"/>
    </row>
    <row r="34" spans="1:13" x14ac:dyDescent="0.2">
      <c r="A34" s="16"/>
      <c r="B34" s="22"/>
      <c r="C34" s="48"/>
      <c r="D34" s="49"/>
      <c r="E34" s="48"/>
      <c r="F34" s="49"/>
      <c r="G34" s="48"/>
      <c r="H34" s="49"/>
      <c r="I34" s="48"/>
      <c r="J34" s="49"/>
    </row>
    <row r="35" spans="1:13" x14ac:dyDescent="0.2">
      <c r="A35" s="17" t="s">
        <v>43</v>
      </c>
      <c r="B35" s="22"/>
      <c r="C35" s="48"/>
      <c r="D35" s="49"/>
      <c r="E35" s="48"/>
      <c r="F35" s="49"/>
      <c r="G35" s="48"/>
      <c r="H35" s="49"/>
      <c r="I35" s="48"/>
      <c r="J35" s="49"/>
    </row>
    <row r="36" spans="1:13" x14ac:dyDescent="0.2">
      <c r="A36" s="16" t="s">
        <v>87</v>
      </c>
      <c r="B36" s="22">
        <v>9</v>
      </c>
      <c r="C36" s="52">
        <v>-4000</v>
      </c>
      <c r="D36" s="49"/>
      <c r="E36" s="52"/>
      <c r="F36" s="53"/>
      <c r="G36" s="62">
        <f>$K$36*G$17</f>
        <v>-4800</v>
      </c>
      <c r="H36" s="57"/>
      <c r="I36" s="62">
        <f>$K$36*I$17</f>
        <v>-5400</v>
      </c>
      <c r="J36" s="57"/>
      <c r="K36" s="32">
        <v>-0.06</v>
      </c>
      <c r="M36" t="s">
        <v>66</v>
      </c>
    </row>
    <row r="37" spans="1:13" x14ac:dyDescent="0.2">
      <c r="A37" s="16" t="s">
        <v>16</v>
      </c>
      <c r="B37" s="22">
        <v>9</v>
      </c>
      <c r="C37" s="52">
        <v>-4000</v>
      </c>
      <c r="D37" s="49"/>
      <c r="E37" s="52"/>
      <c r="F37" s="53"/>
      <c r="G37" s="62">
        <f>$K$37*G$17</f>
        <v>-4920</v>
      </c>
      <c r="H37" s="57"/>
      <c r="I37" s="62">
        <f>$K$37*I$17</f>
        <v>-5535</v>
      </c>
      <c r="J37" s="57"/>
      <c r="K37" s="32">
        <v>-6.1499999999999999E-2</v>
      </c>
      <c r="M37" t="s">
        <v>67</v>
      </c>
    </row>
    <row r="38" spans="1:13" x14ac:dyDescent="0.2">
      <c r="A38" s="16" t="s">
        <v>17</v>
      </c>
      <c r="B38" s="22">
        <v>10</v>
      </c>
      <c r="C38" s="52">
        <f>-1500</f>
        <v>-1500</v>
      </c>
      <c r="D38" s="49"/>
      <c r="E38" s="52"/>
      <c r="F38" s="53"/>
      <c r="G38" s="62">
        <f>$K$38*G$17</f>
        <v>-5175.9999999999991</v>
      </c>
      <c r="H38" s="57"/>
      <c r="I38" s="62">
        <f>$K$38*I$17</f>
        <v>-5822.9999999999991</v>
      </c>
      <c r="J38" s="57"/>
      <c r="K38" s="32">
        <v>-6.4699999999999994E-2</v>
      </c>
    </row>
    <row r="39" spans="1:13" x14ac:dyDescent="0.2">
      <c r="A39" s="16"/>
      <c r="B39" s="22"/>
      <c r="C39" s="52"/>
      <c r="D39" s="49"/>
      <c r="E39" s="48"/>
      <c r="F39" s="49"/>
      <c r="G39" s="48"/>
      <c r="H39" s="49"/>
      <c r="I39" s="48"/>
      <c r="J39" s="49"/>
    </row>
    <row r="40" spans="1:13" x14ac:dyDescent="0.2">
      <c r="A40" s="29" t="s">
        <v>44</v>
      </c>
      <c r="B40" s="22"/>
      <c r="C40" s="48"/>
      <c r="D40" s="49"/>
      <c r="E40" s="48"/>
      <c r="F40" s="49"/>
      <c r="G40" s="48"/>
      <c r="H40" s="49"/>
      <c r="I40" s="48"/>
      <c r="J40" s="49"/>
    </row>
    <row r="41" spans="1:13" x14ac:dyDescent="0.2">
      <c r="A41" s="30" t="s">
        <v>48</v>
      </c>
      <c r="B41" s="22">
        <v>11</v>
      </c>
      <c r="C41" s="48">
        <v>-875</v>
      </c>
      <c r="D41" s="49"/>
      <c r="E41" s="48">
        <v>-875</v>
      </c>
      <c r="F41" s="49"/>
      <c r="G41" s="48">
        <v>-875</v>
      </c>
      <c r="H41" s="49"/>
      <c r="I41" s="48">
        <v>-875</v>
      </c>
      <c r="J41" s="49"/>
    </row>
    <row r="42" spans="1:13" x14ac:dyDescent="0.2">
      <c r="A42" s="16" t="s">
        <v>42</v>
      </c>
      <c r="B42" s="22">
        <v>12</v>
      </c>
      <c r="C42" s="62">
        <f>-C18*$K$42</f>
        <v>-562.5</v>
      </c>
      <c r="D42" s="57"/>
      <c r="E42" s="62">
        <f>-E18*$K$42</f>
        <v>-2055</v>
      </c>
      <c r="F42" s="57"/>
      <c r="G42" s="62">
        <f>-G18*$K$42</f>
        <v>-1200</v>
      </c>
      <c r="H42" s="57"/>
      <c r="I42" s="62">
        <f>-I18*$K$42</f>
        <v>-1350</v>
      </c>
      <c r="J42" s="57"/>
      <c r="K42" s="33">
        <v>1.4999999999999999E-2</v>
      </c>
      <c r="M42" t="s">
        <v>85</v>
      </c>
    </row>
    <row r="43" spans="1:13" x14ac:dyDescent="0.2">
      <c r="A43" s="16" t="s">
        <v>47</v>
      </c>
      <c r="B43" s="22"/>
      <c r="C43" s="48"/>
      <c r="D43" s="49"/>
      <c r="E43" s="48"/>
      <c r="F43" s="49"/>
      <c r="G43" s="48"/>
      <c r="H43" s="49"/>
      <c r="I43" s="48"/>
      <c r="J43" s="49"/>
    </row>
    <row r="44" spans="1:13" x14ac:dyDescent="0.2">
      <c r="A44" s="16" t="s">
        <v>19</v>
      </c>
      <c r="B44" s="22">
        <v>13</v>
      </c>
      <c r="C44" s="48"/>
      <c r="D44" s="49"/>
      <c r="E44" s="48"/>
      <c r="F44" s="49"/>
      <c r="G44" s="48"/>
      <c r="H44" s="49"/>
      <c r="I44" s="48"/>
      <c r="J44" s="49"/>
    </row>
    <row r="45" spans="1:13" x14ac:dyDescent="0.2">
      <c r="A45" s="16" t="s">
        <v>45</v>
      </c>
      <c r="B45" s="22">
        <v>14</v>
      </c>
      <c r="C45" s="48">
        <v>-4000</v>
      </c>
      <c r="D45" s="49"/>
      <c r="E45" s="48"/>
      <c r="F45" s="49"/>
      <c r="G45" s="48"/>
      <c r="H45" s="49"/>
      <c r="I45" s="48"/>
      <c r="J45" s="49"/>
    </row>
    <row r="46" spans="1:13" x14ac:dyDescent="0.2">
      <c r="A46" s="16" t="s">
        <v>46</v>
      </c>
      <c r="B46" s="22"/>
      <c r="C46" s="48">
        <v>-70</v>
      </c>
      <c r="D46" s="49"/>
      <c r="E46" s="48">
        <v>-140</v>
      </c>
      <c r="F46" s="49"/>
      <c r="G46" s="48">
        <v>-140</v>
      </c>
      <c r="H46" s="49"/>
      <c r="I46" s="48">
        <v>-140</v>
      </c>
      <c r="J46" s="49"/>
    </row>
    <row r="47" spans="1:13" x14ac:dyDescent="0.2">
      <c r="A47" s="16" t="s">
        <v>20</v>
      </c>
      <c r="B47" s="22">
        <v>15</v>
      </c>
      <c r="C47" s="48">
        <v>-8000</v>
      </c>
      <c r="D47" s="49"/>
      <c r="E47" s="48"/>
      <c r="F47" s="49"/>
      <c r="G47" s="48"/>
      <c r="H47" s="49"/>
      <c r="I47" s="48"/>
      <c r="J47" s="49"/>
    </row>
    <row r="48" spans="1:13" x14ac:dyDescent="0.2">
      <c r="A48" s="16" t="s">
        <v>20</v>
      </c>
      <c r="B48" s="22"/>
      <c r="C48" s="48"/>
      <c r="D48" s="49"/>
      <c r="E48" s="48"/>
      <c r="F48" s="49"/>
      <c r="G48" s="48"/>
      <c r="H48" s="49"/>
      <c r="I48" s="48"/>
      <c r="J48" s="49"/>
    </row>
    <row r="49" spans="1:11" x14ac:dyDescent="0.2">
      <c r="A49" s="16" t="s">
        <v>20</v>
      </c>
      <c r="B49" s="22"/>
      <c r="C49" s="48"/>
      <c r="D49" s="49"/>
      <c r="E49" s="48"/>
      <c r="F49" s="49"/>
      <c r="G49" s="48"/>
      <c r="H49" s="49"/>
      <c r="I49" s="48"/>
      <c r="J49" s="49"/>
    </row>
    <row r="50" spans="1:11" x14ac:dyDescent="0.2">
      <c r="A50" s="7"/>
      <c r="B50" s="22"/>
      <c r="C50" s="48"/>
      <c r="D50" s="49"/>
      <c r="E50" s="48"/>
      <c r="F50" s="49"/>
      <c r="G50" s="48"/>
      <c r="H50" s="49"/>
      <c r="I50" s="48"/>
      <c r="J50" s="49"/>
    </row>
    <row r="51" spans="1:11" x14ac:dyDescent="0.2">
      <c r="A51" s="7" t="s">
        <v>10</v>
      </c>
      <c r="B51" s="22">
        <v>16</v>
      </c>
      <c r="C51" s="48"/>
      <c r="D51" s="49"/>
      <c r="E51" s="48"/>
      <c r="F51" s="49"/>
      <c r="G51" s="48"/>
      <c r="H51" s="49"/>
      <c r="I51" s="48"/>
      <c r="J51" s="49"/>
    </row>
    <row r="52" spans="1:11" x14ac:dyDescent="0.2">
      <c r="A52" s="16" t="s">
        <v>11</v>
      </c>
      <c r="B52" s="22"/>
      <c r="C52" s="48"/>
      <c r="D52" s="49"/>
      <c r="E52" s="48"/>
      <c r="F52" s="49"/>
      <c r="G52" s="48"/>
      <c r="H52" s="49"/>
      <c r="I52" s="48"/>
      <c r="J52" s="49"/>
    </row>
    <row r="53" spans="1:11" x14ac:dyDescent="0.2">
      <c r="A53" s="16" t="s">
        <v>12</v>
      </c>
      <c r="B53" s="22"/>
      <c r="C53" s="48"/>
      <c r="D53" s="49"/>
      <c r="E53" s="48"/>
      <c r="F53" s="49"/>
      <c r="G53" s="48"/>
      <c r="H53" s="49"/>
      <c r="I53" s="48"/>
      <c r="J53" s="49"/>
    </row>
    <row r="54" spans="1:11" x14ac:dyDescent="0.2">
      <c r="A54" s="16" t="s">
        <v>13</v>
      </c>
      <c r="B54" s="22"/>
      <c r="C54" s="48"/>
      <c r="D54" s="49"/>
      <c r="E54" s="48"/>
      <c r="F54" s="49"/>
      <c r="G54" s="48"/>
      <c r="H54" s="49"/>
      <c r="I54" s="48"/>
      <c r="J54" s="49"/>
    </row>
    <row r="55" spans="1:11" x14ac:dyDescent="0.2">
      <c r="A55" s="16" t="s">
        <v>14</v>
      </c>
      <c r="B55" s="22"/>
      <c r="C55" s="48"/>
      <c r="D55" s="49"/>
      <c r="E55" s="48"/>
      <c r="F55" s="49"/>
      <c r="G55" s="48"/>
      <c r="H55" s="49"/>
      <c r="I55" s="48"/>
      <c r="J55" s="49"/>
    </row>
    <row r="56" spans="1:11" x14ac:dyDescent="0.2">
      <c r="A56" s="16" t="s">
        <v>15</v>
      </c>
      <c r="B56" s="22"/>
      <c r="C56" s="48"/>
      <c r="D56" s="49"/>
      <c r="E56" s="48"/>
      <c r="F56" s="49"/>
      <c r="G56" s="48"/>
      <c r="H56" s="49"/>
      <c r="I56" s="48"/>
      <c r="J56" s="49"/>
    </row>
    <row r="57" spans="1:11" x14ac:dyDescent="0.2">
      <c r="A57" s="7"/>
      <c r="B57" s="22"/>
      <c r="C57" s="48"/>
      <c r="D57" s="49"/>
      <c r="E57" s="48"/>
      <c r="F57" s="49"/>
      <c r="G57" s="48"/>
      <c r="H57" s="49"/>
      <c r="I57" s="48"/>
      <c r="J57" s="49"/>
    </row>
    <row r="58" spans="1:11" x14ac:dyDescent="0.2">
      <c r="A58" s="17" t="s">
        <v>49</v>
      </c>
      <c r="B58" s="22">
        <v>17</v>
      </c>
      <c r="C58" s="48"/>
      <c r="D58" s="49"/>
      <c r="E58" s="48"/>
      <c r="F58" s="49"/>
      <c r="G58" s="48"/>
      <c r="H58" s="49"/>
      <c r="I58" s="48"/>
      <c r="J58" s="49"/>
    </row>
    <row r="59" spans="1:11" x14ac:dyDescent="0.2">
      <c r="A59" s="7" t="s">
        <v>21</v>
      </c>
      <c r="B59" s="22"/>
      <c r="C59" s="48"/>
      <c r="D59" s="49"/>
      <c r="E59" s="48">
        <v>-10000</v>
      </c>
      <c r="F59" s="49"/>
      <c r="G59" s="48">
        <v>-10000</v>
      </c>
      <c r="H59" s="49"/>
      <c r="I59" s="48">
        <v>-10000</v>
      </c>
      <c r="J59" s="49"/>
    </row>
    <row r="60" spans="1:11" ht="16" thickBot="1" x14ac:dyDescent="0.25">
      <c r="A60" s="7"/>
      <c r="B60" s="22"/>
      <c r="C60" s="48"/>
      <c r="D60" s="49"/>
      <c r="E60" s="48"/>
      <c r="F60" s="49"/>
      <c r="G60" s="48"/>
      <c r="H60" s="49"/>
      <c r="I60" s="48"/>
      <c r="J60" s="49"/>
    </row>
    <row r="61" spans="1:11" ht="16" thickBot="1" x14ac:dyDescent="0.25">
      <c r="A61" s="34" t="s">
        <v>52</v>
      </c>
      <c r="B61" s="25"/>
      <c r="C61" s="46">
        <f t="shared" ref="C61:J61" si="4">SUM(C18:C60)+C12</f>
        <v>8880</v>
      </c>
      <c r="D61" s="63">
        <f t="shared" si="4"/>
        <v>20000</v>
      </c>
      <c r="E61" s="46">
        <f t="shared" si="4"/>
        <v>132810</v>
      </c>
      <c r="F61" s="63">
        <f t="shared" si="4"/>
        <v>20000</v>
      </c>
      <c r="G61" s="46">
        <f t="shared" si="4"/>
        <v>185699</v>
      </c>
      <c r="H61" s="63">
        <f t="shared" si="4"/>
        <v>20000</v>
      </c>
      <c r="I61" s="46">
        <f t="shared" si="4"/>
        <v>246576</v>
      </c>
      <c r="J61" s="47">
        <f t="shared" si="4"/>
        <v>20000</v>
      </c>
      <c r="K61" s="35"/>
    </row>
    <row r="62" spans="1:11" x14ac:dyDescent="0.2">
      <c r="A62" s="39"/>
      <c r="B62" s="36"/>
      <c r="C62" s="64"/>
      <c r="D62" s="65"/>
      <c r="E62" s="64"/>
      <c r="F62" s="65"/>
      <c r="G62" s="64"/>
      <c r="H62" s="65"/>
      <c r="I62" s="64"/>
      <c r="J62" s="65"/>
    </row>
    <row r="63" spans="1:11" x14ac:dyDescent="0.2">
      <c r="A63" s="40" t="s">
        <v>53</v>
      </c>
      <c r="B63" s="37">
        <v>18</v>
      </c>
      <c r="C63" s="64"/>
      <c r="D63" s="66"/>
      <c r="E63" s="68"/>
      <c r="F63" s="69"/>
      <c r="G63" s="64"/>
      <c r="H63" s="66"/>
      <c r="I63" s="64"/>
      <c r="J63" s="66"/>
    </row>
    <row r="64" spans="1:11" x14ac:dyDescent="0.2">
      <c r="A64" s="40" t="s">
        <v>54</v>
      </c>
      <c r="B64" s="37">
        <v>19</v>
      </c>
      <c r="C64" s="64"/>
      <c r="D64" s="66"/>
      <c r="E64" s="68"/>
      <c r="F64" s="69"/>
      <c r="G64" s="64"/>
      <c r="H64" s="66"/>
      <c r="I64" s="64"/>
      <c r="J64" s="66"/>
    </row>
    <row r="65" spans="1:11" x14ac:dyDescent="0.2">
      <c r="A65" s="40" t="s">
        <v>55</v>
      </c>
      <c r="B65" s="37">
        <v>20</v>
      </c>
      <c r="C65" s="64"/>
      <c r="D65" s="66"/>
      <c r="E65" s="72"/>
      <c r="F65" s="66"/>
      <c r="G65" s="64"/>
      <c r="H65" s="66"/>
      <c r="I65" s="64"/>
      <c r="J65" s="66"/>
    </row>
    <row r="66" spans="1:11" ht="16" thickBot="1" x14ac:dyDescent="0.25">
      <c r="A66" s="41" t="s">
        <v>74</v>
      </c>
      <c r="B66" s="38"/>
      <c r="C66" s="70">
        <f>C61+C63+C64+C65</f>
        <v>8880</v>
      </c>
      <c r="D66" s="70">
        <f>D61+D63+D64+D65</f>
        <v>20000</v>
      </c>
      <c r="E66" s="70">
        <f t="shared" ref="E66:H66" si="5">E61+E63+E64+E65</f>
        <v>132810</v>
      </c>
      <c r="F66" s="70">
        <f t="shared" si="5"/>
        <v>20000</v>
      </c>
      <c r="G66" s="70">
        <f t="shared" si="5"/>
        <v>185699</v>
      </c>
      <c r="H66" s="70">
        <f t="shared" si="5"/>
        <v>20000</v>
      </c>
      <c r="I66" s="70">
        <f>I61+I63+I64+I65</f>
        <v>246576</v>
      </c>
      <c r="J66" s="71">
        <f t="shared" ref="J66" si="6">J61+J63+J64+J65</f>
        <v>20000</v>
      </c>
      <c r="K66" s="35"/>
    </row>
    <row r="67" spans="1:11" ht="16" thickTop="1" x14ac:dyDescent="0.2"/>
    <row r="68" spans="1:11" x14ac:dyDescent="0.2">
      <c r="A68" s="27" t="s">
        <v>50</v>
      </c>
    </row>
  </sheetData>
  <mergeCells count="4">
    <mergeCell ref="C6:D6"/>
    <mergeCell ref="E6:F6"/>
    <mergeCell ref="G6:H6"/>
    <mergeCell ref="I6:J6"/>
  </mergeCells>
  <pageMargins left="0.7" right="0.7" top="0.75" bottom="0.75" header="0.3" footer="0.3"/>
  <pageSetup scale="69" fitToWidth="0" orientation="portrait" r:id="rId1"/>
  <headerFooter>
    <oddHeader xml:space="preserve">&amp;R&amp;G
</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Cash Flow Manager Weekly</vt:lpstr>
      <vt:lpstr>Cash Flow Manager Monthly</vt:lpstr>
      <vt:lpstr>'Cash Flow Manager Monthly'!Print_Titles</vt:lpstr>
      <vt:lpstr>'Cash Flow Manager Weekly'!Print_Titles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Wickham</dc:creator>
  <cp:lastModifiedBy>kathy@practicewell.org</cp:lastModifiedBy>
  <cp:lastPrinted>2020-03-23T23:16:54Z</cp:lastPrinted>
  <dcterms:created xsi:type="dcterms:W3CDTF">2020-03-18T15:14:44Z</dcterms:created>
  <dcterms:modified xsi:type="dcterms:W3CDTF">2020-03-27T23:39:49Z</dcterms:modified>
</cp:coreProperties>
</file>